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0-2025 проект" sheetId="1" r:id="rId1"/>
  </sheets>
  <definedNames>
    <definedName name="sub_191" localSheetId="0">'2020-2025 проект'!$A$15</definedName>
    <definedName name="_xlnm.Print_Area" localSheetId="0">'2020-2025 проект'!$A$1:$J$387</definedName>
  </definedNames>
  <calcPr fullCalcOnLoad="1"/>
</workbook>
</file>

<file path=xl/sharedStrings.xml><?xml version="1.0" encoding="utf-8"?>
<sst xmlns="http://schemas.openxmlformats.org/spreadsheetml/2006/main" count="427" uniqueCount="158">
  <si>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</si>
  <si>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</si>
  <si>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</si>
  <si>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</si>
  <si>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</si>
  <si>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</si>
  <si>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</si>
  <si>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</si>
  <si>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</si>
  <si>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</si>
  <si>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</si>
  <si>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</si>
  <si>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</si>
  <si>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</si>
  <si>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</si>
  <si>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</si>
  <si>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</si>
  <si>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</si>
  <si>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</si>
  <si>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</si>
  <si>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</si>
  <si>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</si>
  <si>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</si>
  <si>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</si>
  <si>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</si>
  <si>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</si>
  <si>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</si>
  <si>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</si>
  <si>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</si>
  <si>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</si>
  <si>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</si>
  <si>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</si>
  <si>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</si>
  <si>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</si>
  <si>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</si>
  <si>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</si>
  <si>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</si>
  <si>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</si>
  <si>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</si>
  <si>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</si>
  <si>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</si>
  <si>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</si>
  <si>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</si>
  <si>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</si>
  <si>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</si>
  <si>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</si>
  <si>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</si>
  <si>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</si>
  <si>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</si>
  <si>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</si>
  <si>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</si>
  <si>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</si>
  <si>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</si>
  <si>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</si>
  <si>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</si>
  <si>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</si>
  <si>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</si>
  <si>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</si>
  <si>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</si>
  <si>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</si>
  <si>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</si>
  <si>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</si>
  <si>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</si>
  <si>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</si>
  <si>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</si>
  <si>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</si>
  <si>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</si>
  <si>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</si>
  <si>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t>Капитальный ремонт зданий и помещений муниципальных общеобразовательных учреждений  всего, из них</t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</si>
  <si>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</si>
  <si>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</si>
  <si>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</si>
  <si>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</si>
  <si>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</si>
  <si>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</si>
  <si>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</si>
  <si>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</si>
  <si>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</si>
  <si>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</si>
  <si>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</si>
  <si>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учреждений"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</si>
  <si>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</si>
  <si>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</si>
  <si>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</si>
  <si>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</si>
  <si>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Обеспечение мероприятий по организации подвоза учащихся на муниципальные, межмуниципальные и областные мероприятия в муниципальных учреждениях дополнительного образования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</si>
  <si>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учреждений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</si>
  <si>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</si>
  <si>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</si>
  <si>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</si>
  <si>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</si>
  <si>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</si>
  <si>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</si>
  <si>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</si>
  <si>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</si>
  <si>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</si>
  <si>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</si>
  <si>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</si>
  <si>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</si>
  <si>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</si>
  <si>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</si>
  <si>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</si>
  <si>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</si>
  <si>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</si>
  <si>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</si>
  <si>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</si>
  <si>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</si>
  <si>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</si>
  <si>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</si>
  <si>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</si>
  <si>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</si>
  <si>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</si>
  <si>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</si>
  <si>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Приложение 2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</si>
  <si>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</si>
  <si>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</si>
  <si>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</si>
  <si>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</si>
  <si>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</si>
  <si>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</si>
  <si>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</si>
  <si>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</si>
  <si>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</si>
  <si>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</si>
  <si>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</si>
  <si>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</si>
  <si>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</si>
  <si>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</si>
  <si>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</si>
  <si>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</si>
  <si>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</si>
  <si>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</si>
  <si>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</si>
  <si>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</si>
  <si>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</si>
  <si>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</si>
  <si>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</si>
  <si>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</si>
  <si>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</si>
  <si>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</si>
  <si>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</si>
  <si>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</si>
  <si>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</si>
  <si>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</si>
  <si>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</si>
  <si>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</si>
  <si>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</si>
  <si>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</si>
  <si>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</si>
  <si>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</si>
  <si>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</si>
  <si>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</si>
  <si>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</si>
  <si>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к муниципальной программе </t>
  </si>
  <si>
    <t xml:space="preserve">"Развитие образования </t>
  </si>
  <si>
    <t>в городском округе Верхотурский</t>
  </si>
  <si>
    <t>до 2025 года"</t>
  </si>
  <si>
    <t>План мероприятий по выполнению муниципальной программы "Развитие образования в городском округе Верхотурский до 2025 года"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</si>
</sst>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2" fontId="56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2" fontId="53" fillId="34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2" fontId="56" fillId="34" borderId="12" xfId="0" applyNumberFormat="1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vertical="center" wrapText="1"/>
    </xf>
    <xf numFmtId="2" fontId="56" fillId="34" borderId="16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16" fontId="0" fillId="36" borderId="0" xfId="0" applyNumberFormat="1" applyFill="1" applyAlignment="1">
      <alignment/>
    </xf>
    <xf numFmtId="16" fontId="0" fillId="34" borderId="0" xfId="0" applyNumberFormat="1" applyFill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8"/>
  <sheetViews>
    <sheetView tabSelected="1" view="pageBreakPreview" zoomScaleSheetLayoutView="100" zoomScalePageLayoutView="0" workbookViewId="0" topLeftCell="A1">
      <pane ySplit="14" topLeftCell="A299" activePane="bottomLeft" state="frozen"/>
      <selection pane="topLeft" activeCell="A1" sqref="A1"/>
      <selection pane="bottomLeft" activeCell="B10" sqref="B10:B14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</cols>
  <sheetData>
    <row r="1" ht="15">
      <c r="J1" s="75"/>
    </row>
    <row r="2" spans="8:40" ht="15">
      <c r="H2" s="75"/>
      <c r="I2" s="108" t="s">
        <v>113</v>
      </c>
      <c r="J2" s="108"/>
      <c r="K2" s="107"/>
      <c r="L2" s="107"/>
      <c r="M2" s="107"/>
      <c r="Z2" s="93"/>
      <c r="AA2" s="35"/>
      <c r="AB2" s="35"/>
      <c r="AC2" s="35"/>
      <c r="AN2" s="94"/>
    </row>
    <row r="3" spans="9:40" ht="15">
      <c r="I3" s="107" t="s">
        <v>153</v>
      </c>
      <c r="J3" s="160"/>
      <c r="K3" s="75"/>
      <c r="L3" s="75"/>
      <c r="M3" s="75"/>
      <c r="Z3" s="93"/>
      <c r="AA3" s="35"/>
      <c r="AB3" s="35"/>
      <c r="AC3" s="35"/>
      <c r="AN3" s="94"/>
    </row>
    <row r="4" spans="9:40" ht="15">
      <c r="I4" s="107" t="s">
        <v>154</v>
      </c>
      <c r="J4" s="107"/>
      <c r="K4" s="107"/>
      <c r="L4" s="107"/>
      <c r="W4" s="95">
        <v>42053</v>
      </c>
      <c r="X4" s="95">
        <v>42082</v>
      </c>
      <c r="Y4" s="95">
        <v>42094</v>
      </c>
      <c r="Z4" s="96">
        <v>42158</v>
      </c>
      <c r="AA4" s="97">
        <v>42172</v>
      </c>
      <c r="AB4" s="97">
        <v>42214</v>
      </c>
      <c r="AC4" s="97">
        <v>42242</v>
      </c>
      <c r="AD4" s="97">
        <v>42305</v>
      </c>
      <c r="AE4" s="98">
        <v>42333</v>
      </c>
      <c r="AF4" s="98">
        <v>42361</v>
      </c>
      <c r="AG4" s="98">
        <v>42503</v>
      </c>
      <c r="AH4" s="98">
        <v>42548</v>
      </c>
      <c r="AI4" s="98">
        <v>42619</v>
      </c>
      <c r="AJ4" s="98">
        <v>42683</v>
      </c>
      <c r="AK4" s="98">
        <v>42719</v>
      </c>
      <c r="AL4" s="98">
        <v>42774</v>
      </c>
      <c r="AM4" s="98">
        <v>42816</v>
      </c>
      <c r="AN4" s="99">
        <v>42879</v>
      </c>
    </row>
    <row r="5" spans="9:40" ht="15">
      <c r="I5" s="107" t="s">
        <v>155</v>
      </c>
      <c r="J5" s="107"/>
      <c r="K5" s="107"/>
      <c r="L5" s="107"/>
      <c r="W5" s="95">
        <v>42053</v>
      </c>
      <c r="X5" s="95">
        <v>42082</v>
      </c>
      <c r="Y5" s="95">
        <v>42094</v>
      </c>
      <c r="Z5" s="96">
        <v>42158</v>
      </c>
      <c r="AA5" s="97">
        <v>42172</v>
      </c>
      <c r="AB5" s="97">
        <v>42214</v>
      </c>
      <c r="AC5" s="97">
        <v>42242</v>
      </c>
      <c r="AD5" s="97">
        <v>42305</v>
      </c>
      <c r="AE5" s="98">
        <v>42333</v>
      </c>
      <c r="AF5" s="98">
        <v>42361</v>
      </c>
      <c r="AG5" s="98">
        <v>42503</v>
      </c>
      <c r="AH5" s="98">
        <v>42548</v>
      </c>
      <c r="AI5" s="98">
        <v>42619</v>
      </c>
      <c r="AJ5" s="98">
        <v>42683</v>
      </c>
      <c r="AK5" s="98">
        <v>42719</v>
      </c>
      <c r="AL5" s="98">
        <v>42774</v>
      </c>
      <c r="AM5" s="98">
        <v>42816</v>
      </c>
      <c r="AN5" s="99">
        <v>42879</v>
      </c>
    </row>
    <row r="6" spans="9:40" ht="15">
      <c r="I6" s="107" t="s">
        <v>156</v>
      </c>
      <c r="J6" s="107"/>
      <c r="K6" s="107"/>
      <c r="L6" s="107"/>
      <c r="W6" s="95">
        <v>42053</v>
      </c>
      <c r="X6" s="95">
        <v>42082</v>
      </c>
      <c r="Y6" s="95">
        <v>42094</v>
      </c>
      <c r="Z6" s="96">
        <v>42158</v>
      </c>
      <c r="AA6" s="97">
        <v>42172</v>
      </c>
      <c r="AB6" s="97">
        <v>42214</v>
      </c>
      <c r="AC6" s="97">
        <v>42242</v>
      </c>
      <c r="AD6" s="97">
        <v>42305</v>
      </c>
      <c r="AE6" s="98">
        <v>42333</v>
      </c>
      <c r="AF6" s="98">
        <v>42361</v>
      </c>
      <c r="AG6" s="98">
        <v>42503</v>
      </c>
      <c r="AH6" s="98">
        <v>42548</v>
      </c>
      <c r="AI6" s="98">
        <v>42619</v>
      </c>
      <c r="AJ6" s="98">
        <v>42683</v>
      </c>
      <c r="AK6" s="98">
        <v>42719</v>
      </c>
      <c r="AL6" s="98">
        <v>42774</v>
      </c>
      <c r="AM6" s="98">
        <v>42816</v>
      </c>
      <c r="AN6" s="99">
        <v>42879</v>
      </c>
    </row>
    <row r="7" spans="9:40" ht="15">
      <c r="I7" s="107"/>
      <c r="J7" s="107"/>
      <c r="K7" s="107"/>
      <c r="L7" s="107"/>
      <c r="W7" s="95">
        <v>42053</v>
      </c>
      <c r="X7" s="95">
        <v>42082</v>
      </c>
      <c r="Y7" s="95">
        <v>42094</v>
      </c>
      <c r="Z7" s="96">
        <v>42158</v>
      </c>
      <c r="AA7" s="97">
        <v>42172</v>
      </c>
      <c r="AB7" s="97">
        <v>42214</v>
      </c>
      <c r="AC7" s="97">
        <v>42242</v>
      </c>
      <c r="AD7" s="97">
        <v>42305</v>
      </c>
      <c r="AE7" s="98">
        <v>42333</v>
      </c>
      <c r="AF7" s="98">
        <v>42361</v>
      </c>
      <c r="AG7" s="98">
        <v>42503</v>
      </c>
      <c r="AH7" s="98">
        <v>42548</v>
      </c>
      <c r="AI7" s="98">
        <v>42619</v>
      </c>
      <c r="AJ7" s="98">
        <v>42683</v>
      </c>
      <c r="AK7" s="98">
        <v>42719</v>
      </c>
      <c r="AL7" s="98">
        <v>42774</v>
      </c>
      <c r="AM7" s="98">
        <v>42816</v>
      </c>
      <c r="AN7" s="99">
        <v>42879</v>
      </c>
    </row>
    <row r="8" spans="1:10" ht="15.75">
      <c r="A8" s="60"/>
      <c r="B8" s="161" t="s">
        <v>157</v>
      </c>
      <c r="C8" s="159"/>
      <c r="D8" s="159"/>
      <c r="E8" s="159"/>
      <c r="F8" s="159"/>
      <c r="G8" s="159"/>
      <c r="H8" s="159"/>
      <c r="I8" s="159"/>
      <c r="J8" s="159"/>
    </row>
    <row r="9" ht="15.75" thickBot="1">
      <c r="A9" s="1"/>
    </row>
    <row r="10" spans="1:10" ht="75.75" customHeight="1">
      <c r="A10" s="61" t="s">
        <v>0</v>
      </c>
      <c r="B10" s="136" t="s">
        <v>2</v>
      </c>
      <c r="C10" s="121" t="s">
        <v>3</v>
      </c>
      <c r="D10" s="122"/>
      <c r="E10" s="122"/>
      <c r="F10" s="122"/>
      <c r="G10" s="122"/>
      <c r="H10" s="122"/>
      <c r="I10" s="122"/>
      <c r="J10" s="113" t="s">
        <v>107</v>
      </c>
    </row>
    <row r="11" spans="1:10" ht="69.75" customHeight="1">
      <c r="A11" s="62" t="s">
        <v>1</v>
      </c>
      <c r="B11" s="137"/>
      <c r="C11" s="123"/>
      <c r="D11" s="124"/>
      <c r="E11" s="124"/>
      <c r="F11" s="124"/>
      <c r="G11" s="124"/>
      <c r="H11" s="124"/>
      <c r="I11" s="124"/>
      <c r="J11" s="114"/>
    </row>
    <row r="12" spans="1:10" ht="21.75" customHeight="1">
      <c r="A12" s="2"/>
      <c r="B12" s="137"/>
      <c r="C12" s="123"/>
      <c r="D12" s="124"/>
      <c r="E12" s="124"/>
      <c r="F12" s="124"/>
      <c r="G12" s="124"/>
      <c r="H12" s="124"/>
      <c r="I12" s="124"/>
      <c r="J12" s="114"/>
    </row>
    <row r="13" spans="1:10" ht="16.5" thickBot="1">
      <c r="A13" s="2"/>
      <c r="B13" s="137"/>
      <c r="C13" s="125"/>
      <c r="D13" s="126"/>
      <c r="E13" s="126"/>
      <c r="F13" s="126"/>
      <c r="G13" s="126"/>
      <c r="H13" s="126"/>
      <c r="I13" s="126"/>
      <c r="J13" s="59"/>
    </row>
    <row r="14" spans="1:10" ht="16.5" thickBot="1">
      <c r="A14" s="3"/>
      <c r="B14" s="138"/>
      <c r="C14" s="59" t="s">
        <v>4</v>
      </c>
      <c r="D14" s="59">
        <v>2020</v>
      </c>
      <c r="E14" s="59">
        <v>2021</v>
      </c>
      <c r="F14" s="59">
        <v>2022</v>
      </c>
      <c r="G14" s="59">
        <v>2023</v>
      </c>
      <c r="H14" s="59">
        <v>2024</v>
      </c>
      <c r="I14" s="90">
        <v>2025</v>
      </c>
      <c r="J14" s="59"/>
    </row>
    <row r="15" spans="1:10" ht="16.5" thickBot="1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11</v>
      </c>
    </row>
    <row r="16" spans="1:10" ht="32.25" thickBot="1">
      <c r="A16" s="7">
        <v>2</v>
      </c>
      <c r="B16" s="8" t="s">
        <v>62</v>
      </c>
      <c r="C16" s="100">
        <f aca="true" t="shared" si="0" ref="C16:C22">SUM(D16:I16)</f>
        <v>2591311.293106432</v>
      </c>
      <c r="D16" s="101">
        <f>D17+D19+D21</f>
        <v>435743.9</v>
      </c>
      <c r="E16" s="100">
        <f>E28+E78+E207+E257+E316+E340</f>
        <v>414223.004</v>
      </c>
      <c r="F16" s="100">
        <f>F28+F78+F207+F257+F316+F340</f>
        <v>422084.67616000003</v>
      </c>
      <c r="G16" s="100">
        <f>G28+G78+G207+G257+G316+G340+G354+G362</f>
        <v>430544.8432064</v>
      </c>
      <c r="H16" s="100">
        <f>H28+H78+H207+H257+H316+H340+H362+H354+H370</f>
        <v>439826.421562368</v>
      </c>
      <c r="I16" s="100">
        <f>I17+I19+I21</f>
        <v>448888.448177664</v>
      </c>
      <c r="J16" s="9"/>
    </row>
    <row r="17" spans="1:10" ht="16.5" thickBot="1">
      <c r="A17" s="7">
        <v>3</v>
      </c>
      <c r="B17" s="8" t="s">
        <v>65</v>
      </c>
      <c r="C17" s="100">
        <f t="shared" si="0"/>
        <v>0</v>
      </c>
      <c r="D17" s="102">
        <v>0</v>
      </c>
      <c r="E17" s="103">
        <f aca="true" t="shared" si="1" ref="E17:I18">E81</f>
        <v>0</v>
      </c>
      <c r="F17" s="103">
        <f t="shared" si="1"/>
        <v>0</v>
      </c>
      <c r="G17" s="103">
        <f t="shared" si="1"/>
        <v>0</v>
      </c>
      <c r="H17" s="103">
        <f t="shared" si="1"/>
        <v>0</v>
      </c>
      <c r="I17" s="103">
        <f t="shared" si="1"/>
        <v>0</v>
      </c>
      <c r="J17" s="9"/>
    </row>
    <row r="18" spans="1:10" ht="32.25" thickBot="1">
      <c r="A18" s="7">
        <v>4</v>
      </c>
      <c r="B18" s="8" t="s">
        <v>37</v>
      </c>
      <c r="C18" s="100">
        <f t="shared" si="0"/>
        <v>0</v>
      </c>
      <c r="D18" s="102">
        <v>0</v>
      </c>
      <c r="E18" s="103">
        <f>E82</f>
        <v>0</v>
      </c>
      <c r="F18" s="103">
        <f t="shared" si="1"/>
        <v>0</v>
      </c>
      <c r="G18" s="103">
        <f t="shared" si="1"/>
        <v>0</v>
      </c>
      <c r="H18" s="103">
        <f t="shared" si="1"/>
        <v>0</v>
      </c>
      <c r="I18" s="103">
        <f t="shared" si="1"/>
        <v>0</v>
      </c>
      <c r="J18" s="9"/>
    </row>
    <row r="19" spans="1:10" ht="16.5" thickBot="1">
      <c r="A19" s="7">
        <v>5</v>
      </c>
      <c r="B19" s="8" t="s">
        <v>5</v>
      </c>
      <c r="C19" s="100">
        <f t="shared" si="0"/>
        <v>1283766.7749808538</v>
      </c>
      <c r="D19" s="103">
        <f aca="true" t="shared" si="2" ref="D19:I19">D29+D83+D208+D258+D317</f>
        <v>205910.4</v>
      </c>
      <c r="E19" s="103">
        <f t="shared" si="2"/>
        <v>215132.896</v>
      </c>
      <c r="F19" s="103">
        <f t="shared" si="2"/>
        <v>215343.49184</v>
      </c>
      <c r="G19" s="103">
        <f t="shared" si="2"/>
        <v>215562.5115136</v>
      </c>
      <c r="H19" s="103">
        <f t="shared" si="2"/>
        <v>215790.291974144</v>
      </c>
      <c r="I19" s="103">
        <f t="shared" si="2"/>
        <v>216027.18365310977</v>
      </c>
      <c r="J19" s="9"/>
    </row>
    <row r="20" spans="1:10" ht="32.25" thickBot="1">
      <c r="A20" s="7">
        <v>6</v>
      </c>
      <c r="B20" s="8" t="s">
        <v>37</v>
      </c>
      <c r="C20" s="100">
        <f t="shared" si="0"/>
        <v>777002.2307145318</v>
      </c>
      <c r="D20" s="103">
        <f aca="true" t="shared" si="3" ref="D20:I20">D30+D84+D209+D259+D319</f>
        <v>125833.3</v>
      </c>
      <c r="E20" s="103">
        <f t="shared" si="3"/>
        <v>129891.164</v>
      </c>
      <c r="F20" s="103">
        <f t="shared" si="3"/>
        <v>130055.75856</v>
      </c>
      <c r="G20" s="103">
        <f t="shared" si="3"/>
        <v>130226.93690239999</v>
      </c>
      <c r="H20" s="103">
        <f t="shared" si="3"/>
        <v>130404.962378496</v>
      </c>
      <c r="I20" s="103">
        <f t="shared" si="3"/>
        <v>130590.10887363584</v>
      </c>
      <c r="J20" s="9"/>
    </row>
    <row r="21" spans="1:10" ht="16.5" thickBot="1">
      <c r="A21" s="7">
        <v>7</v>
      </c>
      <c r="B21" s="8" t="s">
        <v>6</v>
      </c>
      <c r="C21" s="100">
        <f t="shared" si="0"/>
        <v>1307544.6181255784</v>
      </c>
      <c r="D21" s="100">
        <f aca="true" t="shared" si="4" ref="D21:I21">D31+D85+D210+D260+D319+D341+D367+D359+D375</f>
        <v>229833.5</v>
      </c>
      <c r="E21" s="100">
        <f t="shared" si="4"/>
        <v>199090.108</v>
      </c>
      <c r="F21" s="100">
        <f t="shared" si="4"/>
        <v>206741.18432</v>
      </c>
      <c r="G21" s="100">
        <f t="shared" si="4"/>
        <v>214982.4316928</v>
      </c>
      <c r="H21" s="100">
        <f t="shared" si="4"/>
        <v>224036.12958822402</v>
      </c>
      <c r="I21" s="100">
        <f t="shared" si="4"/>
        <v>232861.26452455425</v>
      </c>
      <c r="J21" s="9"/>
    </row>
    <row r="22" spans="1:10" ht="32.25" thickBot="1">
      <c r="A22" s="7">
        <v>8</v>
      </c>
      <c r="B22" s="8" t="s">
        <v>37</v>
      </c>
      <c r="C22" s="100">
        <f t="shared" si="0"/>
        <v>706279.1617430734</v>
      </c>
      <c r="D22" s="100">
        <f aca="true" t="shared" si="5" ref="D22:I22">D32+D89+D211+D261+D320+D376+D368</f>
        <v>114507.3</v>
      </c>
      <c r="E22" s="100">
        <f t="shared" si="5"/>
        <v>107981.37999999999</v>
      </c>
      <c r="F22" s="100">
        <f t="shared" si="5"/>
        <v>113818.60720000001</v>
      </c>
      <c r="G22" s="100">
        <f t="shared" si="5"/>
        <v>118286.787488</v>
      </c>
      <c r="H22" s="100">
        <f t="shared" si="5"/>
        <v>123416.49561523201</v>
      </c>
      <c r="I22" s="100">
        <f t="shared" si="5"/>
        <v>128268.59143984129</v>
      </c>
      <c r="J22" s="9"/>
    </row>
    <row r="23" spans="1:10" ht="16.5" customHeight="1" hidden="1" thickBot="1">
      <c r="A23" s="7"/>
      <c r="B23" s="8" t="s">
        <v>7</v>
      </c>
      <c r="C23" s="14"/>
      <c r="D23" s="14"/>
      <c r="E23" s="15"/>
      <c r="F23" s="14"/>
      <c r="G23" s="14"/>
      <c r="H23" s="14"/>
      <c r="I23" s="14"/>
      <c r="J23" s="9"/>
    </row>
    <row r="24" spans="1:10" ht="16.5" customHeight="1" hidden="1" thickBot="1">
      <c r="A24" s="7"/>
      <c r="B24" s="8" t="s">
        <v>5</v>
      </c>
      <c r="C24" s="14"/>
      <c r="D24" s="14"/>
      <c r="E24" s="14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6</v>
      </c>
      <c r="C25" s="14"/>
      <c r="D25" s="14"/>
      <c r="E25" s="14"/>
      <c r="F25" s="14"/>
      <c r="G25" s="14"/>
      <c r="H25" s="14"/>
      <c r="I25" s="14"/>
      <c r="J25" s="9"/>
    </row>
    <row r="26" spans="1:10" ht="32.25" customHeight="1" hidden="1" thickBot="1">
      <c r="A26" s="7"/>
      <c r="B26" s="8" t="s">
        <v>8</v>
      </c>
      <c r="C26" s="14"/>
      <c r="D26" s="14"/>
      <c r="E26" s="15"/>
      <c r="F26" s="14"/>
      <c r="G26" s="14"/>
      <c r="H26" s="14"/>
      <c r="I26" s="14"/>
      <c r="J26" s="9"/>
    </row>
    <row r="27" spans="1:10" ht="31.5" customHeight="1" thickBot="1">
      <c r="A27" s="7">
        <v>9</v>
      </c>
      <c r="B27" s="129" t="s">
        <v>105</v>
      </c>
      <c r="C27" s="130"/>
      <c r="D27" s="130"/>
      <c r="E27" s="130"/>
      <c r="F27" s="130"/>
      <c r="G27" s="130"/>
      <c r="H27" s="130"/>
      <c r="I27" s="130"/>
      <c r="J27" s="131"/>
    </row>
    <row r="28" spans="1:10" ht="60.75" customHeight="1" thickBot="1">
      <c r="A28" s="57">
        <v>10</v>
      </c>
      <c r="B28" s="17" t="s">
        <v>9</v>
      </c>
      <c r="C28" s="16">
        <f>D28+E28+F28+G28+H28+I28</f>
        <v>754008.4479759156</v>
      </c>
      <c r="D28" s="16">
        <f aca="true" t="shared" si="6" ref="D28:I28">D29+D31</f>
        <v>122356.8</v>
      </c>
      <c r="E28" s="16">
        <f t="shared" si="6"/>
        <v>121894.092</v>
      </c>
      <c r="F28" s="16">
        <f t="shared" si="6"/>
        <v>124025.25568</v>
      </c>
      <c r="G28" s="16">
        <f t="shared" si="6"/>
        <v>126241.6659072</v>
      </c>
      <c r="H28" s="16">
        <f t="shared" si="6"/>
        <v>128546.732543488</v>
      </c>
      <c r="I28" s="16">
        <f t="shared" si="6"/>
        <v>130943.90184522755</v>
      </c>
      <c r="J28" s="29"/>
    </row>
    <row r="29" spans="1:10" ht="16.5" thickBot="1">
      <c r="A29" s="57">
        <v>11</v>
      </c>
      <c r="B29" s="8" t="s">
        <v>5</v>
      </c>
      <c r="C29" s="16">
        <f aca="true" t="shared" si="7" ref="C29:C37">D29+E29+F29+G29+H29+I29</f>
        <v>410049</v>
      </c>
      <c r="D29" s="13">
        <f aca="true" t="shared" si="8" ref="D29:I30">D38+D54+D60+D65+D43</f>
        <v>66974</v>
      </c>
      <c r="E29" s="13">
        <f t="shared" si="8"/>
        <v>68615</v>
      </c>
      <c r="F29" s="13">
        <f t="shared" si="8"/>
        <v>68615</v>
      </c>
      <c r="G29" s="13">
        <f t="shared" si="8"/>
        <v>68615</v>
      </c>
      <c r="H29" s="13">
        <f>H38+H54+H60+H65+H43+H73</f>
        <v>68615</v>
      </c>
      <c r="I29" s="13">
        <f t="shared" si="8"/>
        <v>68615</v>
      </c>
      <c r="J29" s="29"/>
    </row>
    <row r="30" spans="1:10" ht="32.25" thickBot="1">
      <c r="A30" s="57">
        <v>12</v>
      </c>
      <c r="B30" s="76" t="s">
        <v>22</v>
      </c>
      <c r="C30" s="16">
        <f t="shared" si="7"/>
        <v>394629.30000000005</v>
      </c>
      <c r="D30" s="13">
        <f t="shared" si="8"/>
        <v>64428.3</v>
      </c>
      <c r="E30" s="13">
        <f t="shared" si="8"/>
        <v>66040.2</v>
      </c>
      <c r="F30" s="13">
        <f>F39+F55+F61+F66+F44</f>
        <v>66040.2</v>
      </c>
      <c r="G30" s="13">
        <f t="shared" si="8"/>
        <v>66040.2</v>
      </c>
      <c r="H30" s="13">
        <f>H39+H55+H61+H66+H44+H74</f>
        <v>66040.2</v>
      </c>
      <c r="I30" s="13">
        <f t="shared" si="8"/>
        <v>66040.2</v>
      </c>
      <c r="J30" s="29"/>
    </row>
    <row r="31" spans="1:10" ht="16.5" thickBot="1">
      <c r="A31" s="57">
        <v>13</v>
      </c>
      <c r="B31" s="8" t="s">
        <v>6</v>
      </c>
      <c r="C31" s="16">
        <f t="shared" si="7"/>
        <v>343959.44797591557</v>
      </c>
      <c r="D31" s="24">
        <f>D40+D46+D50+D56+D62+D67</f>
        <v>55382.8</v>
      </c>
      <c r="E31" s="13">
        <f>E40+E46+E50+E56+E62+E67</f>
        <v>53279.092000000004</v>
      </c>
      <c r="F31" s="13">
        <f>F40+F46+F50+F56+F62+F67+F75</f>
        <v>55410.25568</v>
      </c>
      <c r="G31" s="13">
        <f>G40+G46+G50+G56+G62+G67</f>
        <v>57626.665907200004</v>
      </c>
      <c r="H31" s="13">
        <f>H40+H46+H50+H56+H62+H67+H75</f>
        <v>59931.73254348801</v>
      </c>
      <c r="I31" s="13">
        <f>I40+I46+I50+I56+I62+I67+I75-0.1</f>
        <v>62328.90184522754</v>
      </c>
      <c r="J31" s="29"/>
    </row>
    <row r="32" spans="1:10" ht="32.25" thickBot="1">
      <c r="A32" s="57">
        <v>14</v>
      </c>
      <c r="B32" s="8" t="s">
        <v>22</v>
      </c>
      <c r="C32" s="16">
        <f t="shared" si="7"/>
        <v>323812.4145795788</v>
      </c>
      <c r="D32" s="24">
        <f>D41+D47+D51+D57+D63+D68-0.1</f>
        <v>51971.799999999996</v>
      </c>
      <c r="E32" s="13">
        <f>E41+E47+E51+E57+E63+E68</f>
        <v>50189.147999999994</v>
      </c>
      <c r="F32" s="13">
        <f>F41+F47+F51+F57+F63+F68</f>
        <v>52196.713919999995</v>
      </c>
      <c r="G32" s="13">
        <f>G41+G47+G51+G57+G63+G68</f>
        <v>54284.582476799995</v>
      </c>
      <c r="H32" s="13">
        <f>H41+H47+H51+H57+H63+H68+H76</f>
        <v>56455.965775872</v>
      </c>
      <c r="I32" s="13">
        <f>I41+I47+I51+I57+I63+I68+I76</f>
        <v>58714.20440690688</v>
      </c>
      <c r="J32" s="29"/>
    </row>
    <row r="33" spans="1:10" ht="16.5" customHeight="1" hidden="1" thickBot="1">
      <c r="A33" s="57"/>
      <c r="B33" s="8" t="s">
        <v>7</v>
      </c>
      <c r="C33" s="16">
        <f t="shared" si="7"/>
        <v>0</v>
      </c>
      <c r="D33" s="13"/>
      <c r="E33" s="13"/>
      <c r="F33" s="13"/>
      <c r="G33" s="13"/>
      <c r="H33" s="13"/>
      <c r="I33" s="13"/>
      <c r="J33" s="29"/>
    </row>
    <row r="34" spans="1:10" ht="16.5" customHeight="1" hidden="1" thickBot="1">
      <c r="A34" s="57"/>
      <c r="B34" s="8" t="s">
        <v>5</v>
      </c>
      <c r="C34" s="16">
        <f t="shared" si="7"/>
        <v>0</v>
      </c>
      <c r="D34" s="13"/>
      <c r="E34" s="13"/>
      <c r="F34" s="13"/>
      <c r="G34" s="13"/>
      <c r="H34" s="13"/>
      <c r="I34" s="13"/>
      <c r="J34" s="29"/>
    </row>
    <row r="35" spans="1:10" ht="16.5" customHeight="1" hidden="1" thickBot="1">
      <c r="A35" s="57"/>
      <c r="B35" s="8" t="s">
        <v>6</v>
      </c>
      <c r="C35" s="16">
        <f t="shared" si="7"/>
        <v>0</v>
      </c>
      <c r="D35" s="13"/>
      <c r="E35" s="13"/>
      <c r="F35" s="13"/>
      <c r="G35" s="13"/>
      <c r="H35" s="13"/>
      <c r="I35" s="13"/>
      <c r="J35" s="29"/>
    </row>
    <row r="36" spans="1:10" ht="36.75" customHeight="1" hidden="1" thickBot="1">
      <c r="A36" s="57"/>
      <c r="B36" s="8" t="s">
        <v>8</v>
      </c>
      <c r="C36" s="16">
        <f t="shared" si="7"/>
        <v>0</v>
      </c>
      <c r="D36" s="13"/>
      <c r="E36" s="13"/>
      <c r="F36" s="13"/>
      <c r="G36" s="13"/>
      <c r="H36" s="13"/>
      <c r="I36" s="13"/>
      <c r="J36" s="29"/>
    </row>
    <row r="37" spans="1:10" ht="98.25" customHeight="1" thickBot="1">
      <c r="A37" s="57">
        <v>15</v>
      </c>
      <c r="B37" s="76" t="s">
        <v>29</v>
      </c>
      <c r="C37" s="16">
        <f t="shared" si="7"/>
        <v>403599</v>
      </c>
      <c r="D37" s="16">
        <f aca="true" t="shared" si="9" ref="D37:I37">D38+D40</f>
        <v>65934</v>
      </c>
      <c r="E37" s="16">
        <f t="shared" si="9"/>
        <v>67533</v>
      </c>
      <c r="F37" s="16">
        <f t="shared" si="9"/>
        <v>67533</v>
      </c>
      <c r="G37" s="16">
        <f t="shared" si="9"/>
        <v>67533</v>
      </c>
      <c r="H37" s="16">
        <f t="shared" si="9"/>
        <v>67533</v>
      </c>
      <c r="I37" s="16">
        <f t="shared" si="9"/>
        <v>67533</v>
      </c>
      <c r="J37" s="104" t="s">
        <v>114</v>
      </c>
    </row>
    <row r="38" spans="1:10" ht="16.5" thickBot="1">
      <c r="A38" s="57">
        <v>16</v>
      </c>
      <c r="B38" s="8" t="s">
        <v>5</v>
      </c>
      <c r="C38" s="16">
        <f>D38+E38+F38+G38+H38+I38</f>
        <v>403599</v>
      </c>
      <c r="D38" s="13">
        <v>65934</v>
      </c>
      <c r="E38" s="13">
        <v>67533</v>
      </c>
      <c r="F38" s="13">
        <v>67533</v>
      </c>
      <c r="G38" s="13">
        <v>67533</v>
      </c>
      <c r="H38" s="13">
        <v>67533</v>
      </c>
      <c r="I38" s="13">
        <v>67533</v>
      </c>
      <c r="J38" s="29"/>
    </row>
    <row r="39" spans="1:10" ht="32.25" customHeight="1" thickBot="1">
      <c r="A39" s="57">
        <v>17</v>
      </c>
      <c r="B39" s="76" t="s">
        <v>22</v>
      </c>
      <c r="C39" s="16">
        <f>D39+E39+F39+G39+H39+I39</f>
        <v>388304.30000000005</v>
      </c>
      <c r="D39" s="13">
        <f>22010.4+41397.9</f>
        <v>63408.3</v>
      </c>
      <c r="E39" s="13">
        <v>64979.2</v>
      </c>
      <c r="F39" s="13">
        <v>64979.2</v>
      </c>
      <c r="G39" s="13">
        <v>64979.2</v>
      </c>
      <c r="H39" s="13">
        <v>64979.2</v>
      </c>
      <c r="I39" s="13">
        <v>64979.2</v>
      </c>
      <c r="J39" s="29"/>
    </row>
    <row r="40" spans="1:10" ht="16.5" customHeight="1" hidden="1" thickBot="1">
      <c r="A40" s="57"/>
      <c r="B40" s="8" t="s">
        <v>6</v>
      </c>
      <c r="C40" s="16" t="e">
        <f>D40+E40+F40+G40+H40+I40+#REF!</f>
        <v>#REF!</v>
      </c>
      <c r="D40" s="13"/>
      <c r="E40" s="13"/>
      <c r="F40" s="13"/>
      <c r="G40" s="13"/>
      <c r="H40" s="13"/>
      <c r="I40" s="13"/>
      <c r="J40" s="29"/>
    </row>
    <row r="41" spans="1:10" ht="48" customHeight="1" hidden="1" thickBot="1">
      <c r="A41" s="57"/>
      <c r="B41" s="8" t="s">
        <v>22</v>
      </c>
      <c r="C41" s="16" t="e">
        <f>D41+E41+F41+G41+H41+I41+#REF!</f>
        <v>#REF!</v>
      </c>
      <c r="D41" s="13"/>
      <c r="E41" s="13"/>
      <c r="F41" s="13"/>
      <c r="G41" s="13"/>
      <c r="H41" s="13"/>
      <c r="I41" s="13"/>
      <c r="J41" s="29"/>
    </row>
    <row r="42" spans="1:10" ht="129" customHeight="1" thickBot="1">
      <c r="A42" s="57">
        <v>18</v>
      </c>
      <c r="B42" s="76" t="s">
        <v>30</v>
      </c>
      <c r="C42" s="16">
        <f>C43</f>
        <v>6450</v>
      </c>
      <c r="D42" s="16">
        <f aca="true" t="shared" si="10" ref="D42:I42">D43</f>
        <v>1040</v>
      </c>
      <c r="E42" s="16">
        <f t="shared" si="10"/>
        <v>1082</v>
      </c>
      <c r="F42" s="16">
        <f t="shared" si="10"/>
        <v>1082</v>
      </c>
      <c r="G42" s="16">
        <f t="shared" si="10"/>
        <v>1082</v>
      </c>
      <c r="H42" s="16">
        <f t="shared" si="10"/>
        <v>1082</v>
      </c>
      <c r="I42" s="16">
        <f t="shared" si="10"/>
        <v>1082</v>
      </c>
      <c r="J42" s="29" t="s">
        <v>115</v>
      </c>
    </row>
    <row r="43" spans="1:10" ht="16.5" thickBot="1">
      <c r="A43" s="57">
        <v>19</v>
      </c>
      <c r="B43" s="8" t="s">
        <v>5</v>
      </c>
      <c r="C43" s="16">
        <f>D43+E43+F43+G43+H43+I43</f>
        <v>6450</v>
      </c>
      <c r="D43" s="13">
        <v>1040</v>
      </c>
      <c r="E43" s="13">
        <v>1082</v>
      </c>
      <c r="F43" s="13">
        <v>1082</v>
      </c>
      <c r="G43" s="13">
        <v>1082</v>
      </c>
      <c r="H43" s="13">
        <v>1082</v>
      </c>
      <c r="I43" s="13">
        <v>1082</v>
      </c>
      <c r="J43" s="29"/>
    </row>
    <row r="44" spans="1:10" ht="36" customHeight="1" thickBot="1">
      <c r="A44" s="57">
        <v>20</v>
      </c>
      <c r="B44" s="76" t="s">
        <v>28</v>
      </c>
      <c r="C44" s="16">
        <f>D44+E44+F44+G44+H44+I44</f>
        <v>6325</v>
      </c>
      <c r="D44" s="13">
        <v>1020</v>
      </c>
      <c r="E44" s="13">
        <v>1061</v>
      </c>
      <c r="F44" s="13">
        <v>1061</v>
      </c>
      <c r="G44" s="13">
        <v>1061</v>
      </c>
      <c r="H44" s="13">
        <v>1061</v>
      </c>
      <c r="I44" s="13">
        <v>1061</v>
      </c>
      <c r="J44" s="29"/>
    </row>
    <row r="45" spans="1:10" ht="79.5" thickBot="1">
      <c r="A45" s="57">
        <v>21</v>
      </c>
      <c r="B45" s="77" t="s">
        <v>31</v>
      </c>
      <c r="C45" s="16">
        <f>C46</f>
        <v>334085.0650073396</v>
      </c>
      <c r="D45" s="16">
        <f aca="true" t="shared" si="11" ref="D45:I45">D46</f>
        <v>50367.3</v>
      </c>
      <c r="E45" s="16">
        <f t="shared" si="11"/>
        <v>52381.992000000006</v>
      </c>
      <c r="F45" s="16">
        <f t="shared" si="11"/>
        <v>54477.271680000005</v>
      </c>
      <c r="G45" s="16">
        <f t="shared" si="11"/>
        <v>56656.362547200006</v>
      </c>
      <c r="H45" s="16">
        <f t="shared" si="11"/>
        <v>58922.61704908801</v>
      </c>
      <c r="I45" s="16">
        <f t="shared" si="11"/>
        <v>61279.521731051536</v>
      </c>
      <c r="J45" s="29" t="s">
        <v>116</v>
      </c>
    </row>
    <row r="46" spans="1:10" ht="16.5" thickBot="1">
      <c r="A46" s="57">
        <v>22</v>
      </c>
      <c r="B46" s="8" t="s">
        <v>6</v>
      </c>
      <c r="C46" s="16">
        <f>D46+E46+F46+G46+H46+I46</f>
        <v>334085.0650073396</v>
      </c>
      <c r="D46" s="13">
        <f>49757.3+610</f>
        <v>50367.3</v>
      </c>
      <c r="E46" s="13">
        <f aca="true" t="shared" si="12" ref="E46:I47">D46*1.04</f>
        <v>52381.992000000006</v>
      </c>
      <c r="F46" s="13">
        <f t="shared" si="12"/>
        <v>54477.271680000005</v>
      </c>
      <c r="G46" s="13">
        <f t="shared" si="12"/>
        <v>56656.362547200006</v>
      </c>
      <c r="H46" s="13">
        <f t="shared" si="12"/>
        <v>58922.61704908801</v>
      </c>
      <c r="I46" s="13">
        <f t="shared" si="12"/>
        <v>61279.521731051536</v>
      </c>
      <c r="J46" s="29"/>
    </row>
    <row r="47" spans="1:10" ht="32.25" thickBot="1">
      <c r="A47" s="57">
        <v>23</v>
      </c>
      <c r="B47" s="76" t="s">
        <v>22</v>
      </c>
      <c r="C47" s="16">
        <f>D47+E47+F47+G47+H47+I47</f>
        <v>314377.83161100285</v>
      </c>
      <c r="D47" s="13">
        <v>47396.2</v>
      </c>
      <c r="E47" s="13">
        <f t="shared" si="12"/>
        <v>49292.047999999995</v>
      </c>
      <c r="F47" s="13">
        <f t="shared" si="12"/>
        <v>51263.72992</v>
      </c>
      <c r="G47" s="13">
        <f t="shared" si="12"/>
        <v>53314.2791168</v>
      </c>
      <c r="H47" s="13">
        <f t="shared" si="12"/>
        <v>55446.850281472</v>
      </c>
      <c r="I47" s="13">
        <f t="shared" si="12"/>
        <v>57664.724292730876</v>
      </c>
      <c r="J47" s="29"/>
    </row>
    <row r="48" spans="1:10" ht="15.75">
      <c r="A48" s="56">
        <v>24</v>
      </c>
      <c r="B48" s="12" t="s">
        <v>16</v>
      </c>
      <c r="C48" s="132">
        <f>C50</f>
        <v>0</v>
      </c>
      <c r="D48" s="132">
        <f aca="true" t="shared" si="13" ref="D48:I48">D50</f>
        <v>0</v>
      </c>
      <c r="E48" s="132">
        <f t="shared" si="13"/>
        <v>0</v>
      </c>
      <c r="F48" s="132">
        <f>F50</f>
        <v>0</v>
      </c>
      <c r="G48" s="132">
        <f t="shared" si="13"/>
        <v>0</v>
      </c>
      <c r="H48" s="132">
        <f t="shared" si="13"/>
        <v>0</v>
      </c>
      <c r="I48" s="132">
        <f t="shared" si="13"/>
        <v>0</v>
      </c>
      <c r="J48" s="134" t="s">
        <v>117</v>
      </c>
    </row>
    <row r="49" spans="1:10" ht="48" thickBot="1">
      <c r="A49" s="57">
        <v>25</v>
      </c>
      <c r="B49" s="78" t="s">
        <v>41</v>
      </c>
      <c r="C49" s="133"/>
      <c r="D49" s="133"/>
      <c r="E49" s="133"/>
      <c r="F49" s="133"/>
      <c r="G49" s="133"/>
      <c r="H49" s="133"/>
      <c r="I49" s="133"/>
      <c r="J49" s="135"/>
    </row>
    <row r="50" spans="1:10" ht="16.5" thickBot="1">
      <c r="A50" s="57">
        <v>26</v>
      </c>
      <c r="B50" s="8" t="s">
        <v>6</v>
      </c>
      <c r="C50" s="16">
        <f>D50+E50+F50+G50+H50+I50</f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29"/>
    </row>
    <row r="51" spans="1:10" ht="32.25" thickBot="1">
      <c r="A51" s="57">
        <v>27</v>
      </c>
      <c r="B51" s="76" t="s">
        <v>22</v>
      </c>
      <c r="C51" s="16">
        <f>D51+E51+F51+G51+H51+I51</f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29"/>
    </row>
    <row r="52" spans="1:10" ht="15.75">
      <c r="A52" s="111">
        <v>28</v>
      </c>
      <c r="B52" s="12" t="s">
        <v>10</v>
      </c>
      <c r="C52" s="132">
        <f>C54+C56</f>
        <v>9874.482968576001</v>
      </c>
      <c r="D52" s="132">
        <f aca="true" t="shared" si="14" ref="D52:I52">D54+D56</f>
        <v>5015.5</v>
      </c>
      <c r="E52" s="132">
        <f t="shared" si="14"/>
        <v>897.1</v>
      </c>
      <c r="F52" s="132">
        <f t="shared" si="14"/>
        <v>932.984</v>
      </c>
      <c r="G52" s="132">
        <f t="shared" si="14"/>
        <v>970.3033600000001</v>
      </c>
      <c r="H52" s="132">
        <f>H54+H56</f>
        <v>1009.1154944000001</v>
      </c>
      <c r="I52" s="132">
        <f t="shared" si="14"/>
        <v>1049.4801141760001</v>
      </c>
      <c r="J52" s="134" t="s">
        <v>118</v>
      </c>
    </row>
    <row r="53" spans="1:10" ht="69.75" customHeight="1" thickBot="1">
      <c r="A53" s="112"/>
      <c r="B53" s="76" t="s">
        <v>48</v>
      </c>
      <c r="C53" s="133"/>
      <c r="D53" s="133"/>
      <c r="E53" s="133"/>
      <c r="F53" s="133"/>
      <c r="G53" s="133"/>
      <c r="H53" s="133"/>
      <c r="I53" s="133"/>
      <c r="J53" s="135"/>
    </row>
    <row r="54" spans="1:10" ht="16.5" thickBot="1">
      <c r="A54" s="57">
        <v>29</v>
      </c>
      <c r="B54" s="8" t="s">
        <v>5</v>
      </c>
      <c r="C54" s="16">
        <f>D54+E54+F54+G54+H54+I54</f>
        <v>0</v>
      </c>
      <c r="D54" s="13"/>
      <c r="E54" s="13"/>
      <c r="F54" s="13"/>
      <c r="G54" s="13"/>
      <c r="H54" s="13"/>
      <c r="I54" s="13"/>
      <c r="J54" s="29"/>
    </row>
    <row r="55" spans="1:10" ht="32.25" thickBot="1">
      <c r="A55" s="57">
        <v>30</v>
      </c>
      <c r="B55" s="76" t="s">
        <v>22</v>
      </c>
      <c r="C55" s="16">
        <f>D55+E55+F55+G55+H55+I55</f>
        <v>0</v>
      </c>
      <c r="D55" s="13"/>
      <c r="E55" s="13"/>
      <c r="F55" s="13"/>
      <c r="G55" s="13"/>
      <c r="H55" s="13"/>
      <c r="I55" s="13"/>
      <c r="J55" s="29"/>
    </row>
    <row r="56" spans="1:10" ht="16.5" thickBot="1">
      <c r="A56" s="57">
        <v>31</v>
      </c>
      <c r="B56" s="8" t="s">
        <v>6</v>
      </c>
      <c r="C56" s="16">
        <f>D56+E56+F56+G56+H56+I56</f>
        <v>9874.482968576001</v>
      </c>
      <c r="D56" s="13">
        <f>4246.9+768.6</f>
        <v>5015.5</v>
      </c>
      <c r="E56" s="13">
        <v>897.1</v>
      </c>
      <c r="F56" s="13">
        <f>F57</f>
        <v>932.984</v>
      </c>
      <c r="G56" s="13">
        <f>G57</f>
        <v>970.3033600000001</v>
      </c>
      <c r="H56" s="13">
        <f>H57</f>
        <v>1009.1154944000001</v>
      </c>
      <c r="I56" s="13">
        <f>I57</f>
        <v>1049.4801141760001</v>
      </c>
      <c r="J56" s="29"/>
    </row>
    <row r="57" spans="1:10" ht="32.25" thickBot="1">
      <c r="A57" s="57">
        <v>32</v>
      </c>
      <c r="B57" s="76" t="s">
        <v>22</v>
      </c>
      <c r="C57" s="16">
        <f>D57+E57+F57+G57+H57+I57</f>
        <v>9434.682968576</v>
      </c>
      <c r="D57" s="13">
        <f>3807.1+768.6</f>
        <v>4575.7</v>
      </c>
      <c r="E57" s="13">
        <v>897.1</v>
      </c>
      <c r="F57" s="13">
        <f>E57*1.04</f>
        <v>932.984</v>
      </c>
      <c r="G57" s="13">
        <f>F57*1.04</f>
        <v>970.3033600000001</v>
      </c>
      <c r="H57" s="13">
        <f>G57*1.04</f>
        <v>1009.1154944000001</v>
      </c>
      <c r="I57" s="13">
        <f>H57*1.04</f>
        <v>1049.4801141760001</v>
      </c>
      <c r="J57" s="29"/>
    </row>
    <row r="58" spans="1:10" ht="16.5" customHeight="1">
      <c r="A58" s="111">
        <v>33</v>
      </c>
      <c r="B58" s="27" t="s">
        <v>27</v>
      </c>
      <c r="C58" s="115">
        <f>C60+C62</f>
        <v>0</v>
      </c>
      <c r="D58" s="115">
        <f aca="true" t="shared" si="15" ref="D58:I58">D60+D62</f>
        <v>0</v>
      </c>
      <c r="E58" s="115">
        <f t="shared" si="15"/>
        <v>0</v>
      </c>
      <c r="F58" s="115">
        <f t="shared" si="15"/>
        <v>0</v>
      </c>
      <c r="G58" s="115">
        <f t="shared" si="15"/>
        <v>0</v>
      </c>
      <c r="H58" s="115">
        <f t="shared" si="15"/>
        <v>0</v>
      </c>
      <c r="I58" s="115">
        <f t="shared" si="15"/>
        <v>0</v>
      </c>
      <c r="J58" s="139"/>
    </row>
    <row r="59" spans="1:10" ht="63.75" customHeight="1" thickBot="1">
      <c r="A59" s="112"/>
      <c r="B59" s="78" t="s">
        <v>42</v>
      </c>
      <c r="C59" s="116"/>
      <c r="D59" s="116"/>
      <c r="E59" s="116"/>
      <c r="F59" s="116"/>
      <c r="G59" s="116"/>
      <c r="H59" s="116"/>
      <c r="I59" s="116"/>
      <c r="J59" s="140"/>
    </row>
    <row r="60" spans="1:10" ht="16.5" customHeight="1" thickBot="1">
      <c r="A60" s="57">
        <v>34</v>
      </c>
      <c r="B60" s="21" t="s">
        <v>5</v>
      </c>
      <c r="C60" s="25">
        <f>D60+E60+F60+G60+H60+I60</f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34"/>
    </row>
    <row r="61" spans="1:10" ht="33" customHeight="1" thickBot="1">
      <c r="A61" s="57">
        <v>35</v>
      </c>
      <c r="B61" s="78" t="s">
        <v>22</v>
      </c>
      <c r="C61" s="25">
        <f>D61+E61+F61+G61+H61+I61</f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34"/>
    </row>
    <row r="62" spans="1:10" ht="16.5" customHeight="1" thickBot="1">
      <c r="A62" s="57">
        <v>36</v>
      </c>
      <c r="B62" s="21" t="s">
        <v>6</v>
      </c>
      <c r="C62" s="25">
        <f>D62+E62+F62+G62+H62+I62</f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34"/>
    </row>
    <row r="63" spans="1:10" ht="30.75" customHeight="1" thickBot="1">
      <c r="A63" s="57">
        <v>37</v>
      </c>
      <c r="B63" s="78" t="s">
        <v>22</v>
      </c>
      <c r="C63" s="25">
        <f>D63+E63+F63+G63+H63+I63</f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6"/>
    </row>
    <row r="64" spans="1:10" ht="52.5" customHeight="1" thickBot="1">
      <c r="A64" s="57">
        <v>38</v>
      </c>
      <c r="B64" s="77" t="s">
        <v>70</v>
      </c>
      <c r="C64" s="16">
        <f>C65+C67</f>
        <v>0</v>
      </c>
      <c r="D64" s="16">
        <f aca="true" t="shared" si="16" ref="D64:I64">D65+D67</f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29" t="s">
        <v>119</v>
      </c>
    </row>
    <row r="65" spans="1:10" ht="16.5" thickBot="1">
      <c r="A65" s="57">
        <v>34</v>
      </c>
      <c r="B65" s="8" t="s">
        <v>5</v>
      </c>
      <c r="C65" s="16">
        <f>D65+E65+F65+G65+H65+I65</f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0"/>
    </row>
    <row r="66" spans="1:10" ht="32.25" thickBot="1">
      <c r="A66" s="57">
        <v>35</v>
      </c>
      <c r="B66" s="76" t="s">
        <v>22</v>
      </c>
      <c r="C66" s="16">
        <f>D66+E66+F66+G66+H66+I66</f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0"/>
    </row>
    <row r="67" spans="1:10" ht="16.5" thickBot="1">
      <c r="A67" s="57">
        <v>36</v>
      </c>
      <c r="B67" s="8" t="s">
        <v>6</v>
      </c>
      <c r="C67" s="16">
        <f>D67+E67+F67+G67+H67+I67</f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0"/>
    </row>
    <row r="68" spans="1:10" ht="32.25" thickBot="1">
      <c r="A68" s="57">
        <v>37</v>
      </c>
      <c r="B68" s="76" t="s">
        <v>22</v>
      </c>
      <c r="C68" s="16">
        <f>D68+E68+F68+G68+H68+I68</f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0"/>
    </row>
    <row r="69" spans="1:10" s="35" customFormat="1" ht="15.75" customHeight="1">
      <c r="A69" s="119">
        <v>38</v>
      </c>
      <c r="B69" s="27" t="s">
        <v>14</v>
      </c>
      <c r="C69" s="115">
        <f>C73+C75+C71</f>
        <v>0</v>
      </c>
      <c r="D69" s="115">
        <f aca="true" t="shared" si="17" ref="D69:I69">D73+D75+D71</f>
        <v>0</v>
      </c>
      <c r="E69" s="115">
        <f t="shared" si="17"/>
        <v>0</v>
      </c>
      <c r="F69" s="115">
        <f t="shared" si="17"/>
        <v>0</v>
      </c>
      <c r="G69" s="115">
        <f t="shared" si="17"/>
        <v>0</v>
      </c>
      <c r="H69" s="115">
        <f>H73+H75+H71</f>
        <v>0</v>
      </c>
      <c r="I69" s="115">
        <f t="shared" si="17"/>
        <v>0</v>
      </c>
      <c r="J69" s="117" t="s">
        <v>114</v>
      </c>
    </row>
    <row r="70" spans="1:10" s="35" customFormat="1" ht="68.25" customHeight="1" thickBot="1">
      <c r="A70" s="120"/>
      <c r="B70" s="78" t="s">
        <v>69</v>
      </c>
      <c r="C70" s="116"/>
      <c r="D70" s="116"/>
      <c r="E70" s="116"/>
      <c r="F70" s="116"/>
      <c r="G70" s="116"/>
      <c r="H70" s="116"/>
      <c r="I70" s="116"/>
      <c r="J70" s="118"/>
    </row>
    <row r="71" spans="1:10" s="35" customFormat="1" ht="16.5" thickBot="1">
      <c r="A71" s="58">
        <v>39</v>
      </c>
      <c r="B71" s="21" t="s">
        <v>65</v>
      </c>
      <c r="C71" s="25">
        <f aca="true" t="shared" si="18" ref="C71:C76">D71+E71+F71+G71+H71+I71</f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34"/>
    </row>
    <row r="72" spans="1:10" s="35" customFormat="1" ht="32.25" thickBot="1">
      <c r="A72" s="58">
        <v>40</v>
      </c>
      <c r="B72" s="78" t="s">
        <v>28</v>
      </c>
      <c r="C72" s="25">
        <f t="shared" si="18"/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34"/>
    </row>
    <row r="73" spans="1:10" s="35" customFormat="1" ht="16.5" thickBot="1">
      <c r="A73" s="58">
        <v>41</v>
      </c>
      <c r="B73" s="21" t="s">
        <v>5</v>
      </c>
      <c r="C73" s="25">
        <f t="shared" si="18"/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34"/>
    </row>
    <row r="74" spans="1:10" s="35" customFormat="1" ht="32.25" thickBot="1">
      <c r="A74" s="58">
        <v>42</v>
      </c>
      <c r="B74" s="78" t="s">
        <v>28</v>
      </c>
      <c r="C74" s="25">
        <f t="shared" si="18"/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34"/>
    </row>
    <row r="75" spans="1:10" s="35" customFormat="1" ht="21" customHeight="1" thickBot="1">
      <c r="A75" s="58">
        <v>43</v>
      </c>
      <c r="B75" s="21" t="s">
        <v>6</v>
      </c>
      <c r="C75" s="25">
        <f t="shared" si="18"/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34"/>
    </row>
    <row r="76" spans="1:10" s="35" customFormat="1" ht="32.25" thickBot="1">
      <c r="A76" s="58">
        <v>44</v>
      </c>
      <c r="B76" s="78" t="s">
        <v>28</v>
      </c>
      <c r="C76" s="25">
        <f t="shared" si="18"/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34"/>
    </row>
    <row r="77" spans="1:10" ht="31.5" customHeight="1" thickBot="1">
      <c r="A77" s="11">
        <v>45</v>
      </c>
      <c r="B77" s="129" t="s">
        <v>104</v>
      </c>
      <c r="C77" s="130"/>
      <c r="D77" s="130"/>
      <c r="E77" s="130"/>
      <c r="F77" s="130"/>
      <c r="G77" s="130"/>
      <c r="H77" s="130"/>
      <c r="I77" s="130"/>
      <c r="J77" s="131"/>
    </row>
    <row r="78" spans="1:10" ht="16.5" thickBot="1">
      <c r="A78" s="57">
        <v>46</v>
      </c>
      <c r="B78" s="8" t="s">
        <v>9</v>
      </c>
      <c r="C78" s="18">
        <f>C83+C85+C81</f>
        <v>1463068.1874021273</v>
      </c>
      <c r="D78" s="18">
        <f>D83+D85+0.1</f>
        <v>251015.4</v>
      </c>
      <c r="E78" s="18">
        <f>E83+E85+E81</f>
        <v>234647.456</v>
      </c>
      <c r="F78" s="18">
        <f>F83+F85+F81</f>
        <v>238376.83424</v>
      </c>
      <c r="G78" s="18">
        <f>G83+G85+G81-0.1</f>
        <v>242255.2876096</v>
      </c>
      <c r="H78" s="18">
        <f>H83+H85+H81</f>
        <v>246289.08311398403</v>
      </c>
      <c r="I78" s="18">
        <f>I83+I85+I81</f>
        <v>250484.12643854338</v>
      </c>
      <c r="J78" s="29"/>
    </row>
    <row r="79" spans="1:10" ht="16.5" customHeight="1" hidden="1" thickBot="1">
      <c r="A79" s="57"/>
      <c r="B79" s="8" t="s">
        <v>23</v>
      </c>
      <c r="C79" s="18"/>
      <c r="D79" s="19"/>
      <c r="E79" s="19"/>
      <c r="F79" s="19"/>
      <c r="G79" s="19"/>
      <c r="H79" s="19"/>
      <c r="I79" s="19"/>
      <c r="J79" s="29"/>
    </row>
    <row r="80" spans="1:10" ht="48" customHeight="1" hidden="1" thickBot="1">
      <c r="A80" s="57"/>
      <c r="B80" s="8" t="s">
        <v>22</v>
      </c>
      <c r="C80" s="18"/>
      <c r="D80" s="19"/>
      <c r="E80" s="19"/>
      <c r="F80" s="19"/>
      <c r="G80" s="19"/>
      <c r="H80" s="19"/>
      <c r="I80" s="19"/>
      <c r="J80" s="29"/>
    </row>
    <row r="81" spans="1:10" ht="16.5" thickBot="1">
      <c r="A81" s="57">
        <v>47</v>
      </c>
      <c r="B81" s="8" t="s">
        <v>65</v>
      </c>
      <c r="C81" s="18">
        <f>D81+E81+F81+G81+H81+I81</f>
        <v>0</v>
      </c>
      <c r="D81" s="19">
        <f>D156</f>
        <v>0</v>
      </c>
      <c r="E81" s="19">
        <f>E158+E180</f>
        <v>0</v>
      </c>
      <c r="F81" s="19">
        <f aca="true" t="shared" si="19" ref="F81:I82">F158</f>
        <v>0</v>
      </c>
      <c r="G81" s="19">
        <f t="shared" si="19"/>
        <v>0</v>
      </c>
      <c r="H81" s="19">
        <f t="shared" si="19"/>
        <v>0</v>
      </c>
      <c r="I81" s="19">
        <f t="shared" si="19"/>
        <v>0</v>
      </c>
      <c r="J81" s="29"/>
    </row>
    <row r="82" spans="1:10" ht="32.25" thickBot="1">
      <c r="A82" s="57">
        <v>48</v>
      </c>
      <c r="B82" s="76" t="s">
        <v>28</v>
      </c>
      <c r="C82" s="18">
        <f aca="true" t="shared" si="20" ref="C82:C89">D82+E82+F82+G82+H82+I82</f>
        <v>0</v>
      </c>
      <c r="D82" s="19">
        <f>D159</f>
        <v>0</v>
      </c>
      <c r="E82" s="19">
        <f>E159+E181</f>
        <v>0</v>
      </c>
      <c r="F82" s="19">
        <f t="shared" si="19"/>
        <v>0</v>
      </c>
      <c r="G82" s="19">
        <f t="shared" si="19"/>
        <v>0</v>
      </c>
      <c r="H82" s="19">
        <f t="shared" si="19"/>
        <v>0</v>
      </c>
      <c r="I82" s="19">
        <f t="shared" si="19"/>
        <v>0</v>
      </c>
      <c r="J82" s="29"/>
    </row>
    <row r="83" spans="1:10" ht="16.5" thickBot="1">
      <c r="A83" s="57">
        <v>49</v>
      </c>
      <c r="B83" s="8" t="s">
        <v>5</v>
      </c>
      <c r="C83" s="18">
        <f t="shared" si="20"/>
        <v>840139</v>
      </c>
      <c r="D83" s="19">
        <f aca="true" t="shared" si="21" ref="D83:H84">D91+D96+D102+D107+D128+D146+D151</f>
        <v>133874</v>
      </c>
      <c r="E83" s="19">
        <f>E91+E96+E102+E107+E128+E146+E151+E160+E182</f>
        <v>141253</v>
      </c>
      <c r="F83" s="19">
        <f t="shared" si="21"/>
        <v>141253</v>
      </c>
      <c r="G83" s="19">
        <f>G91+G96+G102+G107+G128+G146+G151+G192</f>
        <v>141253</v>
      </c>
      <c r="H83" s="19">
        <f t="shared" si="21"/>
        <v>141253</v>
      </c>
      <c r="I83" s="19">
        <f>I91+I96+I102+I107+I128+I146+I151+I196+I202</f>
        <v>141253</v>
      </c>
      <c r="J83" s="29"/>
    </row>
    <row r="84" spans="1:10" ht="32.25" thickBot="1">
      <c r="A84" s="57">
        <v>50</v>
      </c>
      <c r="B84" s="76" t="s">
        <v>28</v>
      </c>
      <c r="C84" s="18">
        <f t="shared" si="20"/>
        <v>354628.3</v>
      </c>
      <c r="D84" s="19">
        <f t="shared" si="21"/>
        <v>57198.3</v>
      </c>
      <c r="E84" s="19">
        <f>E92+E97+E103+E108+E129+E147+E152+E183</f>
        <v>59486</v>
      </c>
      <c r="F84" s="19">
        <f t="shared" si="21"/>
        <v>59486</v>
      </c>
      <c r="G84" s="19">
        <f t="shared" si="21"/>
        <v>59486</v>
      </c>
      <c r="H84" s="19">
        <f t="shared" si="21"/>
        <v>59486</v>
      </c>
      <c r="I84" s="19">
        <f>I92+I97+I103+I108+I129+I147+I152+I197+I203</f>
        <v>59486</v>
      </c>
      <c r="J84" s="29"/>
    </row>
    <row r="85" spans="1:10" ht="16.5" thickBot="1">
      <c r="A85" s="57">
        <v>51</v>
      </c>
      <c r="B85" s="8" t="s">
        <v>6</v>
      </c>
      <c r="C85" s="18">
        <f t="shared" si="20"/>
        <v>622929.1874021274</v>
      </c>
      <c r="D85" s="37">
        <f>D99+D105+D120+D124+D130+D148+D153+D169</f>
        <v>117141.3</v>
      </c>
      <c r="E85" s="19">
        <f>E99+E105+E120+E124+E130+E148+E153+E162+E184</f>
        <v>93394.456</v>
      </c>
      <c r="F85" s="19">
        <f>F99+F105+F120+F124+F130+F148+F153+F162</f>
        <v>97123.83424000001</v>
      </c>
      <c r="G85" s="19">
        <f>G99+G105+G120+G124+G130+G148+G153+G169+G190</f>
        <v>101002.3876096</v>
      </c>
      <c r="H85" s="19">
        <f>H99+H105+H120+H124+H130+H148+H153+H162</f>
        <v>105036.08311398402</v>
      </c>
      <c r="I85" s="19">
        <f>I99+I105+I120+I124+I130+I148+I153+I162+I169+I198+I204</f>
        <v>109231.12643854338</v>
      </c>
      <c r="J85" s="29"/>
    </row>
    <row r="86" spans="1:10" ht="16.5" customHeight="1" hidden="1" thickBot="1">
      <c r="A86" s="57"/>
      <c r="B86" s="8" t="s">
        <v>7</v>
      </c>
      <c r="C86" s="18">
        <f t="shared" si="20"/>
        <v>0</v>
      </c>
      <c r="D86" s="37"/>
      <c r="E86" s="19"/>
      <c r="F86" s="19"/>
      <c r="G86" s="19"/>
      <c r="H86" s="19"/>
      <c r="I86" s="19"/>
      <c r="J86" s="29"/>
    </row>
    <row r="87" spans="1:10" ht="16.5" customHeight="1" hidden="1" thickBot="1">
      <c r="A87" s="57"/>
      <c r="B87" s="8" t="s">
        <v>11</v>
      </c>
      <c r="C87" s="18">
        <f t="shared" si="20"/>
        <v>0</v>
      </c>
      <c r="D87" s="37"/>
      <c r="E87" s="19"/>
      <c r="F87" s="19"/>
      <c r="G87" s="19"/>
      <c r="H87" s="19"/>
      <c r="I87" s="19"/>
      <c r="J87" s="29"/>
    </row>
    <row r="88" spans="1:10" ht="48" customHeight="1" hidden="1" thickBot="1">
      <c r="A88" s="57"/>
      <c r="B88" s="8" t="s">
        <v>22</v>
      </c>
      <c r="C88" s="18">
        <f t="shared" si="20"/>
        <v>0</v>
      </c>
      <c r="D88" s="37"/>
      <c r="E88" s="19"/>
      <c r="F88" s="19"/>
      <c r="G88" s="19"/>
      <c r="H88" s="19"/>
      <c r="I88" s="19"/>
      <c r="J88" s="29"/>
    </row>
    <row r="89" spans="1:10" ht="32.25" thickBot="1">
      <c r="A89" s="57">
        <v>52</v>
      </c>
      <c r="B89" s="76" t="s">
        <v>28</v>
      </c>
      <c r="C89" s="18">
        <f t="shared" si="20"/>
        <v>174213.6249790464</v>
      </c>
      <c r="D89" s="37">
        <f>D100+D105+D121+D125+D131+E149+E154</f>
        <v>29098.6</v>
      </c>
      <c r="E89" s="19">
        <f>E100+E106+E121+E125+E131+F149+F154</f>
        <v>25452.440000000002</v>
      </c>
      <c r="F89" s="19">
        <f>F100+F106+F121+F125+F131+G149+G154</f>
        <v>28284.637600000002</v>
      </c>
      <c r="G89" s="19">
        <f>G100+G106+G121+G125+G131+H149+H154+G191</f>
        <v>29343.459104</v>
      </c>
      <c r="H89" s="19">
        <f>H100+H106+H121+H125+H131+I149+I154</f>
        <v>30444.633468160002</v>
      </c>
      <c r="I89" s="19">
        <f>I100+I106+I121+I125+I131+I199+I205</f>
        <v>31589.854806886404</v>
      </c>
      <c r="J89" s="29"/>
    </row>
    <row r="90" spans="1:10" ht="83.25" customHeight="1" thickBot="1">
      <c r="A90" s="57">
        <v>53</v>
      </c>
      <c r="B90" s="76" t="s">
        <v>25</v>
      </c>
      <c r="C90" s="18">
        <f>C91</f>
        <v>768542</v>
      </c>
      <c r="D90" s="18">
        <f aca="true" t="shared" si="22" ref="D90:I90">D91</f>
        <v>122327</v>
      </c>
      <c r="E90" s="18">
        <f t="shared" si="22"/>
        <v>129243</v>
      </c>
      <c r="F90" s="18">
        <f t="shared" si="22"/>
        <v>129243</v>
      </c>
      <c r="G90" s="18">
        <f t="shared" si="22"/>
        <v>129243</v>
      </c>
      <c r="H90" s="18">
        <f t="shared" si="22"/>
        <v>129243</v>
      </c>
      <c r="I90" s="18">
        <f t="shared" si="22"/>
        <v>129243</v>
      </c>
      <c r="J90" s="9" t="s">
        <v>120</v>
      </c>
    </row>
    <row r="91" spans="1:10" ht="16.5" thickBot="1">
      <c r="A91" s="57">
        <v>54</v>
      </c>
      <c r="B91" s="8" t="s">
        <v>5</v>
      </c>
      <c r="C91" s="18">
        <f>D91+E91+F91+G91+H91+I91</f>
        <v>768542</v>
      </c>
      <c r="D91" s="19">
        <v>122327</v>
      </c>
      <c r="E91" s="19">
        <v>129243</v>
      </c>
      <c r="F91" s="19">
        <v>129243</v>
      </c>
      <c r="G91" s="19">
        <v>129243</v>
      </c>
      <c r="H91" s="19">
        <v>129243</v>
      </c>
      <c r="I91" s="19">
        <v>129243</v>
      </c>
      <c r="J91" s="29"/>
    </row>
    <row r="92" spans="1:10" ht="32.25" thickBot="1">
      <c r="A92" s="57">
        <v>55</v>
      </c>
      <c r="B92" s="76" t="s">
        <v>28</v>
      </c>
      <c r="C92" s="18">
        <f>D92+E92+F92+G92+H92+I92</f>
        <v>311151</v>
      </c>
      <c r="D92" s="19">
        <v>50186</v>
      </c>
      <c r="E92" s="19">
        <v>52193</v>
      </c>
      <c r="F92" s="19">
        <v>52193</v>
      </c>
      <c r="G92" s="19">
        <v>52193</v>
      </c>
      <c r="H92" s="19">
        <v>52193</v>
      </c>
      <c r="I92" s="19">
        <v>52193</v>
      </c>
      <c r="J92" s="9"/>
    </row>
    <row r="93" spans="1:10" ht="16.5" customHeight="1" hidden="1" thickBot="1">
      <c r="A93" s="57"/>
      <c r="B93" s="8" t="s">
        <v>23</v>
      </c>
      <c r="C93" s="16"/>
      <c r="D93" s="13"/>
      <c r="E93" s="13"/>
      <c r="F93" s="13"/>
      <c r="G93" s="13"/>
      <c r="H93" s="13"/>
      <c r="I93" s="13"/>
      <c r="J93" s="29"/>
    </row>
    <row r="94" spans="1:10" ht="48" customHeight="1" hidden="1" thickBot="1">
      <c r="A94" s="57"/>
      <c r="B94" s="8" t="s">
        <v>22</v>
      </c>
      <c r="C94" s="16"/>
      <c r="D94" s="13"/>
      <c r="E94" s="13"/>
      <c r="F94" s="13"/>
      <c r="G94" s="13"/>
      <c r="H94" s="13"/>
      <c r="I94" s="13"/>
      <c r="J94" s="29"/>
    </row>
    <row r="95" spans="1:10" ht="99.75" customHeight="1" thickBot="1">
      <c r="A95" s="57">
        <v>56</v>
      </c>
      <c r="B95" s="77" t="s">
        <v>26</v>
      </c>
      <c r="C95" s="16">
        <f>C96</f>
        <v>19476</v>
      </c>
      <c r="D95" s="16">
        <f aca="true" t="shared" si="23" ref="D95:I95">D96</f>
        <v>3141</v>
      </c>
      <c r="E95" s="16">
        <f t="shared" si="23"/>
        <v>3267</v>
      </c>
      <c r="F95" s="16">
        <f t="shared" si="23"/>
        <v>3267</v>
      </c>
      <c r="G95" s="16">
        <f t="shared" si="23"/>
        <v>3267</v>
      </c>
      <c r="H95" s="16">
        <f t="shared" si="23"/>
        <v>3267</v>
      </c>
      <c r="I95" s="16">
        <f t="shared" si="23"/>
        <v>3267</v>
      </c>
      <c r="J95" s="34" t="s">
        <v>121</v>
      </c>
    </row>
    <row r="96" spans="1:10" ht="16.5" thickBot="1">
      <c r="A96" s="57">
        <v>57</v>
      </c>
      <c r="B96" s="8" t="s">
        <v>5</v>
      </c>
      <c r="C96" s="16">
        <f>D96+E96+F96+G96+H96+I96</f>
        <v>19476</v>
      </c>
      <c r="D96" s="13">
        <v>3141</v>
      </c>
      <c r="E96" s="13">
        <v>3267</v>
      </c>
      <c r="F96" s="13">
        <v>3267</v>
      </c>
      <c r="G96" s="13">
        <v>3267</v>
      </c>
      <c r="H96" s="13">
        <v>3267</v>
      </c>
      <c r="I96" s="13">
        <v>3267</v>
      </c>
      <c r="J96" s="29"/>
    </row>
    <row r="97" spans="1:10" ht="32.25" thickBot="1">
      <c r="A97" s="57">
        <v>58</v>
      </c>
      <c r="B97" s="76" t="s">
        <v>28</v>
      </c>
      <c r="C97" s="16">
        <f>D97+E97+F97+G97+H97+I97</f>
        <v>11523.5</v>
      </c>
      <c r="D97" s="13">
        <v>1858.5</v>
      </c>
      <c r="E97" s="13">
        <v>1933</v>
      </c>
      <c r="F97" s="13">
        <v>1933</v>
      </c>
      <c r="G97" s="13">
        <v>1933</v>
      </c>
      <c r="H97" s="13">
        <v>1933</v>
      </c>
      <c r="I97" s="13">
        <v>1933</v>
      </c>
      <c r="J97" s="29"/>
    </row>
    <row r="98" spans="1:10" ht="64.5" customHeight="1" thickBot="1">
      <c r="A98" s="57">
        <v>59</v>
      </c>
      <c r="B98" s="79" t="s">
        <v>49</v>
      </c>
      <c r="C98" s="16">
        <f aca="true" t="shared" si="24" ref="C98:I98">C99</f>
        <v>532214.0319618663</v>
      </c>
      <c r="D98" s="16">
        <f t="shared" si="24"/>
        <v>80237.6</v>
      </c>
      <c r="E98" s="16">
        <f t="shared" si="24"/>
        <v>83447.104</v>
      </c>
      <c r="F98" s="16">
        <f t="shared" si="24"/>
        <v>86784.98816000001</v>
      </c>
      <c r="G98" s="16">
        <f t="shared" si="24"/>
        <v>90256.3876864</v>
      </c>
      <c r="H98" s="16">
        <f t="shared" si="24"/>
        <v>93866.64319385601</v>
      </c>
      <c r="I98" s="16">
        <f t="shared" si="24"/>
        <v>97621.30892161025</v>
      </c>
      <c r="J98" s="9" t="s">
        <v>122</v>
      </c>
    </row>
    <row r="99" spans="1:10" ht="16.5" thickBot="1">
      <c r="A99" s="57">
        <v>60</v>
      </c>
      <c r="B99" s="8" t="s">
        <v>6</v>
      </c>
      <c r="C99" s="16">
        <f>D99+E99+F99+G99+H99+I99</f>
        <v>532214.0319618663</v>
      </c>
      <c r="D99" s="13">
        <f>79201+1036.6</f>
        <v>80237.6</v>
      </c>
      <c r="E99" s="13">
        <f aca="true" t="shared" si="25" ref="E99:I100">D99*1.04</f>
        <v>83447.104</v>
      </c>
      <c r="F99" s="13">
        <f t="shared" si="25"/>
        <v>86784.98816000001</v>
      </c>
      <c r="G99" s="13">
        <f t="shared" si="25"/>
        <v>90256.3876864</v>
      </c>
      <c r="H99" s="13">
        <f t="shared" si="25"/>
        <v>93866.64319385601</v>
      </c>
      <c r="I99" s="13">
        <f t="shared" si="25"/>
        <v>97621.30892161025</v>
      </c>
      <c r="J99" s="29"/>
    </row>
    <row r="100" spans="1:10" ht="32.25" thickBot="1">
      <c r="A100" s="57">
        <v>61</v>
      </c>
      <c r="B100" s="76" t="s">
        <v>22</v>
      </c>
      <c r="C100" s="16">
        <f>D100+E100+F100+G100+H100+I100</f>
        <v>158880.9878459597</v>
      </c>
      <c r="D100" s="13">
        <v>23953.2</v>
      </c>
      <c r="E100" s="13">
        <f t="shared" si="25"/>
        <v>24911.328</v>
      </c>
      <c r="F100" s="13">
        <f t="shared" si="25"/>
        <v>25907.781120000003</v>
      </c>
      <c r="G100" s="13">
        <f t="shared" si="25"/>
        <v>26944.092364800003</v>
      </c>
      <c r="H100" s="13">
        <f t="shared" si="25"/>
        <v>28021.856059392005</v>
      </c>
      <c r="I100" s="13">
        <f t="shared" si="25"/>
        <v>29142.730301767686</v>
      </c>
      <c r="J100" s="29"/>
    </row>
    <row r="101" spans="1:10" ht="52.5" customHeight="1" thickBot="1">
      <c r="A101" s="57">
        <v>62</v>
      </c>
      <c r="B101" s="78" t="s">
        <v>32</v>
      </c>
      <c r="C101" s="16">
        <f>C102</f>
        <v>52121</v>
      </c>
      <c r="D101" s="25">
        <f aca="true" t="shared" si="26" ref="D101:I101">D102</f>
        <v>8406</v>
      </c>
      <c r="E101" s="16">
        <f t="shared" si="26"/>
        <v>8743</v>
      </c>
      <c r="F101" s="16">
        <f t="shared" si="26"/>
        <v>8743</v>
      </c>
      <c r="G101" s="16">
        <f t="shared" si="26"/>
        <v>8743</v>
      </c>
      <c r="H101" s="16">
        <f t="shared" si="26"/>
        <v>8743</v>
      </c>
      <c r="I101" s="16">
        <f t="shared" si="26"/>
        <v>8743</v>
      </c>
      <c r="J101" s="9" t="s">
        <v>123</v>
      </c>
    </row>
    <row r="102" spans="1:10" ht="16.5" thickBot="1">
      <c r="A102" s="57">
        <v>63</v>
      </c>
      <c r="B102" s="8" t="s">
        <v>5</v>
      </c>
      <c r="C102" s="16">
        <f>D102+E102+F102+G102+H102+I102</f>
        <v>52121</v>
      </c>
      <c r="D102" s="13">
        <v>8406</v>
      </c>
      <c r="E102" s="13">
        <v>8743</v>
      </c>
      <c r="F102" s="13">
        <v>8743</v>
      </c>
      <c r="G102" s="13">
        <v>8743</v>
      </c>
      <c r="H102" s="13">
        <v>8743</v>
      </c>
      <c r="I102" s="13">
        <v>8743</v>
      </c>
      <c r="J102" s="29"/>
    </row>
    <row r="103" spans="1:10" ht="32.25" thickBot="1">
      <c r="A103" s="57">
        <v>64</v>
      </c>
      <c r="B103" s="76" t="s">
        <v>28</v>
      </c>
      <c r="C103" s="16">
        <f>D103+E103+F103+G103+H103+I103</f>
        <v>31953.8</v>
      </c>
      <c r="D103" s="13">
        <v>5153.8</v>
      </c>
      <c r="E103" s="13">
        <v>5360</v>
      </c>
      <c r="F103" s="13">
        <v>5360</v>
      </c>
      <c r="G103" s="13">
        <v>5360</v>
      </c>
      <c r="H103" s="13">
        <v>5360</v>
      </c>
      <c r="I103" s="13">
        <v>5360</v>
      </c>
      <c r="J103" s="29"/>
    </row>
    <row r="104" spans="1:10" ht="117.75" customHeight="1" thickBot="1">
      <c r="A104" s="57">
        <v>65</v>
      </c>
      <c r="B104" s="76" t="s">
        <v>43</v>
      </c>
      <c r="C104" s="16">
        <f>C105+C107</f>
        <v>18779.943426693124</v>
      </c>
      <c r="D104" s="16">
        <f aca="true" t="shared" si="27" ref="D104:I104">D105+D107</f>
        <v>2831.3</v>
      </c>
      <c r="E104" s="16">
        <f t="shared" si="27"/>
        <v>2944.552</v>
      </c>
      <c r="F104" s="16">
        <f t="shared" si="27"/>
        <v>3062.33408</v>
      </c>
      <c r="G104" s="16">
        <f t="shared" si="27"/>
        <v>3184.8274432000003</v>
      </c>
      <c r="H104" s="16">
        <f t="shared" si="27"/>
        <v>3312.2205409280004</v>
      </c>
      <c r="I104" s="16">
        <f t="shared" si="27"/>
        <v>3444.7093625651205</v>
      </c>
      <c r="J104" s="29" t="s">
        <v>124</v>
      </c>
    </row>
    <row r="105" spans="1:10" ht="16.5" thickBot="1">
      <c r="A105" s="57">
        <v>66</v>
      </c>
      <c r="B105" s="8" t="s">
        <v>12</v>
      </c>
      <c r="C105" s="16">
        <f>D105+E105+F105+G105+H105+I105</f>
        <v>18779.943426693124</v>
      </c>
      <c r="D105" s="13">
        <f>D110+D115</f>
        <v>2831.3</v>
      </c>
      <c r="E105" s="13">
        <f aca="true" t="shared" si="28" ref="E105:I106">E115+E110</f>
        <v>2944.552</v>
      </c>
      <c r="F105" s="13">
        <f t="shared" si="28"/>
        <v>3062.33408</v>
      </c>
      <c r="G105" s="13">
        <f>G115+G110</f>
        <v>3184.8274432000003</v>
      </c>
      <c r="H105" s="13">
        <f t="shared" si="28"/>
        <v>3312.2205409280004</v>
      </c>
      <c r="I105" s="13">
        <f t="shared" si="28"/>
        <v>3444.7093625651205</v>
      </c>
      <c r="J105" s="29"/>
    </row>
    <row r="106" spans="1:10" ht="32.25" thickBot="1">
      <c r="A106" s="57">
        <v>67</v>
      </c>
      <c r="B106" s="76" t="s">
        <v>28</v>
      </c>
      <c r="C106" s="16">
        <f>D106+E106+F106+G106+H106+I106</f>
        <v>3451.1371330867196</v>
      </c>
      <c r="D106" s="13">
        <f>D111+D116</f>
        <v>520.3</v>
      </c>
      <c r="E106" s="13">
        <f t="shared" si="28"/>
        <v>541.112</v>
      </c>
      <c r="F106" s="13">
        <f t="shared" si="28"/>
        <v>562.75648</v>
      </c>
      <c r="G106" s="13">
        <f t="shared" si="28"/>
        <v>585.2667392000001</v>
      </c>
      <c r="H106" s="13">
        <f t="shared" si="28"/>
        <v>608.6774087680001</v>
      </c>
      <c r="I106" s="13">
        <f t="shared" si="28"/>
        <v>633.0245051187201</v>
      </c>
      <c r="J106" s="29"/>
    </row>
    <row r="107" spans="1:10" ht="16.5" thickBot="1">
      <c r="A107" s="57">
        <v>68</v>
      </c>
      <c r="B107" s="8" t="s">
        <v>24</v>
      </c>
      <c r="C107" s="16">
        <f>D107+E107+F107+G107+H107+I107</f>
        <v>0</v>
      </c>
      <c r="D107" s="24"/>
      <c r="E107" s="16"/>
      <c r="F107" s="16"/>
      <c r="G107" s="16"/>
      <c r="H107" s="16"/>
      <c r="I107" s="16"/>
      <c r="J107" s="29"/>
    </row>
    <row r="108" spans="1:10" ht="32.25" thickBot="1">
      <c r="A108" s="57">
        <v>69</v>
      </c>
      <c r="B108" s="76" t="s">
        <v>28</v>
      </c>
      <c r="C108" s="16">
        <f>D108+E108+F108+G108+H108+I108</f>
        <v>0</v>
      </c>
      <c r="D108" s="16"/>
      <c r="E108" s="16"/>
      <c r="F108" s="16"/>
      <c r="G108" s="16"/>
      <c r="H108" s="16"/>
      <c r="I108" s="16"/>
      <c r="J108" s="29"/>
    </row>
    <row r="109" spans="1:10" s="35" customFormat="1" ht="68.25" customHeight="1" thickBot="1">
      <c r="A109" s="58">
        <v>70</v>
      </c>
      <c r="B109" s="79" t="s">
        <v>56</v>
      </c>
      <c r="C109" s="25">
        <f>C110+C112</f>
        <v>18779.943426693124</v>
      </c>
      <c r="D109" s="25">
        <f aca="true" t="shared" si="29" ref="D109:I109">D110+D112</f>
        <v>2831.3</v>
      </c>
      <c r="E109" s="25">
        <f t="shared" si="29"/>
        <v>2944.552</v>
      </c>
      <c r="F109" s="25">
        <f t="shared" si="29"/>
        <v>3062.33408</v>
      </c>
      <c r="G109" s="25">
        <f t="shared" si="29"/>
        <v>3184.8274432000003</v>
      </c>
      <c r="H109" s="25">
        <f t="shared" si="29"/>
        <v>3312.2205409280004</v>
      </c>
      <c r="I109" s="25">
        <f t="shared" si="29"/>
        <v>3444.7093625651205</v>
      </c>
      <c r="J109" s="34"/>
    </row>
    <row r="110" spans="1:10" s="35" customFormat="1" ht="16.5" thickBot="1">
      <c r="A110" s="58">
        <v>71</v>
      </c>
      <c r="B110" s="21" t="s">
        <v>12</v>
      </c>
      <c r="C110" s="25">
        <f>D110+E110+F110+G110+H110+I110</f>
        <v>18779.943426693124</v>
      </c>
      <c r="D110" s="24">
        <v>2831.3</v>
      </c>
      <c r="E110" s="24">
        <f aca="true" t="shared" si="30" ref="E110:I111">D110*1.04</f>
        <v>2944.552</v>
      </c>
      <c r="F110" s="24">
        <f t="shared" si="30"/>
        <v>3062.33408</v>
      </c>
      <c r="G110" s="24">
        <f t="shared" si="30"/>
        <v>3184.8274432000003</v>
      </c>
      <c r="H110" s="24">
        <f t="shared" si="30"/>
        <v>3312.2205409280004</v>
      </c>
      <c r="I110" s="24">
        <f t="shared" si="30"/>
        <v>3444.7093625651205</v>
      </c>
      <c r="J110" s="34"/>
    </row>
    <row r="111" spans="1:10" s="35" customFormat="1" ht="32.25" thickBot="1">
      <c r="A111" s="58">
        <v>72</v>
      </c>
      <c r="B111" s="78" t="s">
        <v>28</v>
      </c>
      <c r="C111" s="25">
        <f>D111+E111+F111+G111+H111+I111</f>
        <v>3451.1371330867196</v>
      </c>
      <c r="D111" s="24">
        <v>520.3</v>
      </c>
      <c r="E111" s="24">
        <f t="shared" si="30"/>
        <v>541.112</v>
      </c>
      <c r="F111" s="24">
        <f t="shared" si="30"/>
        <v>562.75648</v>
      </c>
      <c r="G111" s="24">
        <f t="shared" si="30"/>
        <v>585.2667392000001</v>
      </c>
      <c r="H111" s="24">
        <f t="shared" si="30"/>
        <v>608.6774087680001</v>
      </c>
      <c r="I111" s="24">
        <f t="shared" si="30"/>
        <v>633.0245051187201</v>
      </c>
      <c r="J111" s="34"/>
    </row>
    <row r="112" spans="1:10" s="35" customFormat="1" ht="16.5" thickBot="1">
      <c r="A112" s="58">
        <v>73</v>
      </c>
      <c r="B112" s="21" t="s">
        <v>24</v>
      </c>
      <c r="C112" s="25">
        <f>D112+E112+F112+G112+H112+I112</f>
        <v>0</v>
      </c>
      <c r="D112" s="25"/>
      <c r="E112" s="25"/>
      <c r="F112" s="25"/>
      <c r="G112" s="25"/>
      <c r="H112" s="25"/>
      <c r="I112" s="25"/>
      <c r="J112" s="34"/>
    </row>
    <row r="113" spans="1:10" s="35" customFormat="1" ht="32.25" thickBot="1">
      <c r="A113" s="58">
        <v>74</v>
      </c>
      <c r="B113" s="78" t="s">
        <v>28</v>
      </c>
      <c r="C113" s="25">
        <f>D113+E113+F113+G113+H113+I113</f>
        <v>0</v>
      </c>
      <c r="D113" s="25"/>
      <c r="E113" s="25"/>
      <c r="F113" s="25"/>
      <c r="G113" s="25"/>
      <c r="H113" s="25"/>
      <c r="I113" s="25"/>
      <c r="J113" s="34"/>
    </row>
    <row r="114" spans="1:10" s="35" customFormat="1" ht="95.25" customHeight="1" thickBot="1">
      <c r="A114" s="58">
        <v>75</v>
      </c>
      <c r="B114" s="79" t="s">
        <v>60</v>
      </c>
      <c r="C114" s="25">
        <f>C115+C117</f>
        <v>0</v>
      </c>
      <c r="D114" s="25">
        <f aca="true" t="shared" si="31" ref="D114:I114">D115+D117</f>
        <v>0</v>
      </c>
      <c r="E114" s="25">
        <f t="shared" si="31"/>
        <v>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34"/>
    </row>
    <row r="115" spans="1:10" s="35" customFormat="1" ht="16.5" thickBot="1">
      <c r="A115" s="58">
        <v>76</v>
      </c>
      <c r="B115" s="21" t="s">
        <v>12</v>
      </c>
      <c r="C115" s="25">
        <f>D115+E115+F115+G115+H115+I115</f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34"/>
    </row>
    <row r="116" spans="1:10" s="35" customFormat="1" ht="32.25" thickBot="1">
      <c r="A116" s="58">
        <v>77</v>
      </c>
      <c r="B116" s="78" t="s">
        <v>28</v>
      </c>
      <c r="C116" s="25">
        <f>D116+E116+F116+G116+H116+I116</f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>G116</f>
        <v>0</v>
      </c>
      <c r="I116" s="24">
        <f>H116</f>
        <v>0</v>
      </c>
      <c r="J116" s="34"/>
    </row>
    <row r="117" spans="1:10" s="35" customFormat="1" ht="16.5" thickBot="1">
      <c r="A117" s="58">
        <v>78</v>
      </c>
      <c r="B117" s="21" t="s">
        <v>24</v>
      </c>
      <c r="C117" s="25">
        <f>D117+E117+F117+G117+H117+I117</f>
        <v>0</v>
      </c>
      <c r="D117" s="24"/>
      <c r="E117" s="25"/>
      <c r="F117" s="25"/>
      <c r="G117" s="25"/>
      <c r="H117" s="25"/>
      <c r="I117" s="25"/>
      <c r="J117" s="34"/>
    </row>
    <row r="118" spans="1:10" s="35" customFormat="1" ht="32.25" thickBot="1">
      <c r="A118" s="58">
        <v>79</v>
      </c>
      <c r="B118" s="78" t="s">
        <v>28</v>
      </c>
      <c r="C118" s="25">
        <f>D118+E118+F118+G118+H118+I118</f>
        <v>0</v>
      </c>
      <c r="D118" s="24"/>
      <c r="E118" s="25"/>
      <c r="F118" s="25"/>
      <c r="G118" s="25"/>
      <c r="H118" s="25"/>
      <c r="I118" s="25"/>
      <c r="J118" s="34"/>
    </row>
    <row r="119" spans="1:10" s="35" customFormat="1" ht="48" thickBot="1">
      <c r="A119" s="58">
        <v>80</v>
      </c>
      <c r="B119" s="21" t="s">
        <v>44</v>
      </c>
      <c r="C119" s="25">
        <f>C120</f>
        <v>0</v>
      </c>
      <c r="D119" s="25">
        <f aca="true" t="shared" si="32" ref="D119:I119">D120</f>
        <v>0</v>
      </c>
      <c r="E119" s="25">
        <f t="shared" si="32"/>
        <v>0</v>
      </c>
      <c r="F119" s="25">
        <f t="shared" si="32"/>
        <v>0</v>
      </c>
      <c r="G119" s="25">
        <f t="shared" si="32"/>
        <v>0</v>
      </c>
      <c r="H119" s="25">
        <f t="shared" si="32"/>
        <v>0</v>
      </c>
      <c r="I119" s="25">
        <f t="shared" si="32"/>
        <v>0</v>
      </c>
      <c r="J119" s="34" t="s">
        <v>125</v>
      </c>
    </row>
    <row r="120" spans="1:10" s="35" customFormat="1" ht="16.5" thickBot="1">
      <c r="A120" s="58">
        <v>81</v>
      </c>
      <c r="B120" s="21" t="s">
        <v>12</v>
      </c>
      <c r="C120" s="25">
        <f>D120+E120+F120+G120+H120+I120</f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34"/>
    </row>
    <row r="121" spans="1:10" s="35" customFormat="1" ht="32.25" thickBot="1">
      <c r="A121" s="58">
        <v>82</v>
      </c>
      <c r="B121" s="78" t="s">
        <v>28</v>
      </c>
      <c r="C121" s="25">
        <f>D121+E121+F121+G121+H121+I121</f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34"/>
    </row>
    <row r="122" spans="1:10" ht="15.75">
      <c r="A122" s="111">
        <v>83</v>
      </c>
      <c r="B122" s="12" t="s">
        <v>13</v>
      </c>
      <c r="C122" s="132">
        <f>C124</f>
        <v>0</v>
      </c>
      <c r="D122" s="132">
        <f aca="true" t="shared" si="33" ref="D122:I122">D124</f>
        <v>0</v>
      </c>
      <c r="E122" s="132">
        <f t="shared" si="33"/>
        <v>0</v>
      </c>
      <c r="F122" s="132">
        <f t="shared" si="33"/>
        <v>0</v>
      </c>
      <c r="G122" s="132">
        <f t="shared" si="33"/>
        <v>0</v>
      </c>
      <c r="H122" s="132">
        <f t="shared" si="33"/>
        <v>0</v>
      </c>
      <c r="I122" s="132">
        <f t="shared" si="33"/>
        <v>0</v>
      </c>
      <c r="J122" s="134" t="s">
        <v>126</v>
      </c>
    </row>
    <row r="123" spans="1:10" ht="48.75" customHeight="1" thickBot="1">
      <c r="A123" s="112"/>
      <c r="B123" s="78" t="s">
        <v>39</v>
      </c>
      <c r="C123" s="133"/>
      <c r="D123" s="133"/>
      <c r="E123" s="133"/>
      <c r="F123" s="133"/>
      <c r="G123" s="133"/>
      <c r="H123" s="133"/>
      <c r="I123" s="133"/>
      <c r="J123" s="135"/>
    </row>
    <row r="124" spans="1:10" ht="16.5" thickBot="1">
      <c r="A124" s="57">
        <v>84</v>
      </c>
      <c r="B124" s="8" t="s">
        <v>6</v>
      </c>
      <c r="C124" s="16">
        <f>D124+E124+F124+G124+H124+I124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29"/>
    </row>
    <row r="125" spans="1:10" ht="32.25" thickBot="1">
      <c r="A125" s="57">
        <v>85</v>
      </c>
      <c r="B125" s="76" t="s">
        <v>28</v>
      </c>
      <c r="C125" s="16">
        <f>D125+E125+F125+G125+H125+I125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29"/>
    </row>
    <row r="126" spans="1:10" ht="15.75" customHeight="1">
      <c r="A126" s="111">
        <v>86</v>
      </c>
      <c r="B126" s="12" t="s">
        <v>14</v>
      </c>
      <c r="C126" s="132">
        <f>C128+C130</f>
        <v>63164.91201356801</v>
      </c>
      <c r="D126" s="132">
        <f aca="true" t="shared" si="34" ref="D126:I126">D128+D130</f>
        <v>26102.1</v>
      </c>
      <c r="E126" s="132">
        <f t="shared" si="34"/>
        <v>6842.8</v>
      </c>
      <c r="F126" s="132">
        <f t="shared" si="34"/>
        <v>7116.512000000001</v>
      </c>
      <c r="G126" s="132">
        <f t="shared" si="34"/>
        <v>7401.172480000001</v>
      </c>
      <c r="H126" s="132">
        <f t="shared" si="34"/>
        <v>7697.219379200002</v>
      </c>
      <c r="I126" s="132">
        <f t="shared" si="34"/>
        <v>8005.108154368002</v>
      </c>
      <c r="J126" s="117" t="s">
        <v>127</v>
      </c>
    </row>
    <row r="127" spans="1:10" ht="66" customHeight="1" thickBot="1">
      <c r="A127" s="112"/>
      <c r="B127" s="76" t="s">
        <v>50</v>
      </c>
      <c r="C127" s="133"/>
      <c r="D127" s="133"/>
      <c r="E127" s="133"/>
      <c r="F127" s="133"/>
      <c r="G127" s="133"/>
      <c r="H127" s="133"/>
      <c r="I127" s="133"/>
      <c r="J127" s="118"/>
    </row>
    <row r="128" spans="1:10" ht="16.5" thickBot="1">
      <c r="A128" s="57">
        <v>87</v>
      </c>
      <c r="B128" s="8" t="s">
        <v>5</v>
      </c>
      <c r="C128" s="16">
        <f>D128+E128+F128+G128+H128+I128</f>
        <v>0</v>
      </c>
      <c r="D128" s="24">
        <f>D134+D140</f>
        <v>0</v>
      </c>
      <c r="E128" s="13">
        <f>E134+E140</f>
        <v>0</v>
      </c>
      <c r="F128" s="13">
        <v>0</v>
      </c>
      <c r="G128" s="13">
        <v>0</v>
      </c>
      <c r="H128" s="13">
        <v>0</v>
      </c>
      <c r="I128" s="13">
        <v>0</v>
      </c>
      <c r="J128" s="29"/>
    </row>
    <row r="129" spans="1:10" ht="32.25" thickBot="1">
      <c r="A129" s="57">
        <v>88</v>
      </c>
      <c r="B129" s="76" t="s">
        <v>28</v>
      </c>
      <c r="C129" s="16">
        <f>D129+E129+F129+G129+H129+I129</f>
        <v>0</v>
      </c>
      <c r="D129" s="24">
        <f>D135+D141</f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29"/>
    </row>
    <row r="130" spans="1:10" ht="21" customHeight="1" thickBot="1">
      <c r="A130" s="57">
        <v>89</v>
      </c>
      <c r="B130" s="8" t="s">
        <v>6</v>
      </c>
      <c r="C130" s="16">
        <f>D130+E130+F130+G130+H130+I130</f>
        <v>63164.91201356801</v>
      </c>
      <c r="D130" s="24">
        <f>D136+D142</f>
        <v>26102.1</v>
      </c>
      <c r="E130" s="13">
        <f>E136+E142</f>
        <v>6842.8</v>
      </c>
      <c r="F130" s="13">
        <f>F136+F142</f>
        <v>7116.512000000001</v>
      </c>
      <c r="G130" s="13">
        <f aca="true" t="shared" si="35" ref="F130:I131">G136+G142</f>
        <v>7401.172480000001</v>
      </c>
      <c r="H130" s="13">
        <f t="shared" si="35"/>
        <v>7697.219379200002</v>
      </c>
      <c r="I130" s="13">
        <f t="shared" si="35"/>
        <v>8005.108154368002</v>
      </c>
      <c r="J130" s="29"/>
    </row>
    <row r="131" spans="1:10" ht="32.25" thickBot="1">
      <c r="A131" s="57">
        <v>90</v>
      </c>
      <c r="B131" s="76" t="s">
        <v>28</v>
      </c>
      <c r="C131" s="16">
        <f>D131+E131+F131+G131+H131+I131</f>
        <v>9570.5</v>
      </c>
      <c r="D131" s="13">
        <f>D137+D143</f>
        <v>2314.1</v>
      </c>
      <c r="E131" s="13">
        <v>0</v>
      </c>
      <c r="F131" s="13">
        <f t="shared" si="35"/>
        <v>1814.1</v>
      </c>
      <c r="G131" s="13">
        <f t="shared" si="35"/>
        <v>1814.1</v>
      </c>
      <c r="H131" s="13">
        <f t="shared" si="35"/>
        <v>1814.1</v>
      </c>
      <c r="I131" s="13">
        <f t="shared" si="35"/>
        <v>1814.1</v>
      </c>
      <c r="J131" s="29"/>
    </row>
    <row r="132" spans="1:10" s="35" customFormat="1" ht="15.75" customHeight="1">
      <c r="A132" s="119">
        <v>91</v>
      </c>
      <c r="B132" s="27" t="s">
        <v>57</v>
      </c>
      <c r="C132" s="115">
        <f>C134+C136</f>
        <v>63164.91201356801</v>
      </c>
      <c r="D132" s="115">
        <f aca="true" t="shared" si="36" ref="D132:I132">D134+D136</f>
        <v>26102.1</v>
      </c>
      <c r="E132" s="115">
        <f t="shared" si="36"/>
        <v>6842.8</v>
      </c>
      <c r="F132" s="115">
        <f t="shared" si="36"/>
        <v>7116.512000000001</v>
      </c>
      <c r="G132" s="115">
        <f t="shared" si="36"/>
        <v>7401.172480000001</v>
      </c>
      <c r="H132" s="115">
        <f t="shared" si="36"/>
        <v>7697.219379200002</v>
      </c>
      <c r="I132" s="115">
        <f t="shared" si="36"/>
        <v>8005.108154368002</v>
      </c>
      <c r="J132" s="117"/>
    </row>
    <row r="133" spans="1:10" s="35" customFormat="1" ht="47.25" customHeight="1" thickBot="1">
      <c r="A133" s="120"/>
      <c r="B133" s="78" t="s">
        <v>68</v>
      </c>
      <c r="C133" s="116"/>
      <c r="D133" s="116"/>
      <c r="E133" s="116"/>
      <c r="F133" s="116"/>
      <c r="G133" s="116"/>
      <c r="H133" s="116"/>
      <c r="I133" s="116"/>
      <c r="J133" s="118"/>
    </row>
    <row r="134" spans="1:10" s="35" customFormat="1" ht="16.5" thickBot="1">
      <c r="A134" s="58">
        <v>92</v>
      </c>
      <c r="B134" s="21" t="s">
        <v>5</v>
      </c>
      <c r="C134" s="25">
        <f>D134+E134+F134+G134+H134+I134</f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34"/>
    </row>
    <row r="135" spans="1:10" s="35" customFormat="1" ht="32.25" thickBot="1">
      <c r="A135" s="58">
        <v>93</v>
      </c>
      <c r="B135" s="78" t="s">
        <v>28</v>
      </c>
      <c r="C135" s="25">
        <f>D135+E135+F135+G135+H135+I135</f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34"/>
    </row>
    <row r="136" spans="1:10" s="35" customFormat="1" ht="21" customHeight="1" thickBot="1">
      <c r="A136" s="58">
        <v>94</v>
      </c>
      <c r="B136" s="21" t="s">
        <v>6</v>
      </c>
      <c r="C136" s="25">
        <f>D136+E136+F136+G136+H136+I136</f>
        <v>63164.91201356801</v>
      </c>
      <c r="D136" s="24">
        <f>24152.1+850+1100</f>
        <v>26102.1</v>
      </c>
      <c r="E136" s="24">
        <v>6842.8</v>
      </c>
      <c r="F136" s="24">
        <f>E136*1.04</f>
        <v>7116.512000000001</v>
      </c>
      <c r="G136" s="24">
        <f>F136*1.04</f>
        <v>7401.172480000001</v>
      </c>
      <c r="H136" s="24">
        <f>G136*1.04</f>
        <v>7697.219379200002</v>
      </c>
      <c r="I136" s="24">
        <f>H136*1.04</f>
        <v>8005.108154368002</v>
      </c>
      <c r="J136" s="34"/>
    </row>
    <row r="137" spans="1:10" s="35" customFormat="1" ht="32.25" thickBot="1">
      <c r="A137" s="58">
        <v>95</v>
      </c>
      <c r="B137" s="78" t="s">
        <v>28</v>
      </c>
      <c r="C137" s="25">
        <f>D137+E137+F137+G137+H137+I137</f>
        <v>11384.6</v>
      </c>
      <c r="D137" s="24">
        <f>1814.1+500</f>
        <v>2314.1</v>
      </c>
      <c r="E137" s="24">
        <v>1814.1</v>
      </c>
      <c r="F137" s="24">
        <v>1814.1</v>
      </c>
      <c r="G137" s="24">
        <v>1814.1</v>
      </c>
      <c r="H137" s="24">
        <v>1814.1</v>
      </c>
      <c r="I137" s="24">
        <v>1814.1</v>
      </c>
      <c r="J137" s="34"/>
    </row>
    <row r="138" spans="1:10" s="35" customFormat="1" ht="15.75" customHeight="1">
      <c r="A138" s="119">
        <v>96</v>
      </c>
      <c r="B138" s="27" t="s">
        <v>58</v>
      </c>
      <c r="C138" s="115">
        <f>C140+C142</f>
        <v>0</v>
      </c>
      <c r="D138" s="115">
        <f aca="true" t="shared" si="37" ref="D138:I138">D140+D142</f>
        <v>0</v>
      </c>
      <c r="E138" s="115">
        <f t="shared" si="37"/>
        <v>0</v>
      </c>
      <c r="F138" s="115">
        <f t="shared" si="37"/>
        <v>0</v>
      </c>
      <c r="G138" s="115">
        <f t="shared" si="37"/>
        <v>0</v>
      </c>
      <c r="H138" s="115">
        <f t="shared" si="37"/>
        <v>0</v>
      </c>
      <c r="I138" s="115">
        <f t="shared" si="37"/>
        <v>0</v>
      </c>
      <c r="J138" s="117"/>
    </row>
    <row r="139" spans="1:10" s="35" customFormat="1" ht="96.75" customHeight="1" thickBot="1">
      <c r="A139" s="120"/>
      <c r="B139" s="78" t="s">
        <v>59</v>
      </c>
      <c r="C139" s="116"/>
      <c r="D139" s="116"/>
      <c r="E139" s="116"/>
      <c r="F139" s="116"/>
      <c r="G139" s="116"/>
      <c r="H139" s="116"/>
      <c r="I139" s="116"/>
      <c r="J139" s="118"/>
    </row>
    <row r="140" spans="1:10" s="35" customFormat="1" ht="16.5" thickBot="1">
      <c r="A140" s="58">
        <v>97</v>
      </c>
      <c r="B140" s="21" t="s">
        <v>5</v>
      </c>
      <c r="C140" s="25">
        <f>D140+E140+F140+G140+H140+I140</f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34"/>
    </row>
    <row r="141" spans="1:10" s="35" customFormat="1" ht="32.25" thickBot="1">
      <c r="A141" s="58">
        <v>98</v>
      </c>
      <c r="B141" s="78" t="s">
        <v>28</v>
      </c>
      <c r="C141" s="25">
        <f>D141+E141+F141+G141+H141+I141</f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34"/>
    </row>
    <row r="142" spans="1:10" s="35" customFormat="1" ht="21" customHeight="1" thickBot="1">
      <c r="A142" s="58">
        <v>99</v>
      </c>
      <c r="B142" s="21" t="s">
        <v>6</v>
      </c>
      <c r="C142" s="25">
        <f>D142+E142+F142+G142+H142+I142</f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>G142</f>
        <v>0</v>
      </c>
      <c r="I142" s="24">
        <f>H142</f>
        <v>0</v>
      </c>
      <c r="J142" s="34"/>
    </row>
    <row r="143" spans="1:10" s="35" customFormat="1" ht="32.25" thickBot="1">
      <c r="A143" s="58">
        <v>100</v>
      </c>
      <c r="B143" s="78" t="s">
        <v>28</v>
      </c>
      <c r="C143" s="25">
        <f>D143+E143+F143+G143+H143+I143</f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f>G143</f>
        <v>0</v>
      </c>
      <c r="I143" s="24">
        <f>H143</f>
        <v>0</v>
      </c>
      <c r="J143" s="34"/>
    </row>
    <row r="144" spans="1:10" s="35" customFormat="1" ht="15.75" customHeight="1" thickBot="1">
      <c r="A144" s="111">
        <v>101</v>
      </c>
      <c r="B144" s="12" t="s">
        <v>33</v>
      </c>
      <c r="C144" s="132">
        <f>C146+C148</f>
        <v>0</v>
      </c>
      <c r="D144" s="132">
        <f aca="true" t="shared" si="38" ref="D144:I144">D146+D148</f>
        <v>0</v>
      </c>
      <c r="E144" s="132">
        <f t="shared" si="38"/>
        <v>0</v>
      </c>
      <c r="F144" s="132">
        <f t="shared" si="38"/>
        <v>0</v>
      </c>
      <c r="G144" s="132">
        <f t="shared" si="38"/>
        <v>0</v>
      </c>
      <c r="H144" s="132">
        <f t="shared" si="38"/>
        <v>0</v>
      </c>
      <c r="I144" s="132">
        <f t="shared" si="38"/>
        <v>0</v>
      </c>
      <c r="J144" s="29"/>
    </row>
    <row r="145" spans="1:10" s="35" customFormat="1" ht="63" customHeight="1" thickBot="1">
      <c r="A145" s="112"/>
      <c r="B145" s="78" t="s">
        <v>40</v>
      </c>
      <c r="C145" s="133"/>
      <c r="D145" s="133"/>
      <c r="E145" s="133"/>
      <c r="F145" s="133"/>
      <c r="G145" s="133"/>
      <c r="H145" s="133"/>
      <c r="I145" s="133"/>
      <c r="J145" s="34" t="s">
        <v>128</v>
      </c>
    </row>
    <row r="146" spans="1:10" s="35" customFormat="1" ht="16.5" customHeight="1" thickBot="1">
      <c r="A146" s="57">
        <v>102</v>
      </c>
      <c r="B146" s="8" t="s">
        <v>5</v>
      </c>
      <c r="C146" s="16">
        <f>D146+E146+F146+G146+H146+I146</f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29"/>
    </row>
    <row r="147" spans="1:10" s="35" customFormat="1" ht="31.5" customHeight="1" thickBot="1">
      <c r="A147" s="57">
        <v>103</v>
      </c>
      <c r="B147" s="76" t="s">
        <v>28</v>
      </c>
      <c r="C147" s="16">
        <f>D147+E147+F147+G147+H147+I147</f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29"/>
    </row>
    <row r="148" spans="1:10" s="35" customFormat="1" ht="16.5" customHeight="1" thickBot="1">
      <c r="A148" s="57">
        <v>104</v>
      </c>
      <c r="B148" s="8" t="s">
        <v>6</v>
      </c>
      <c r="C148" s="16">
        <f>D148+E148+F148+G148+H148+I148</f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29"/>
    </row>
    <row r="149" spans="1:10" s="35" customFormat="1" ht="27" customHeight="1" thickBot="1">
      <c r="A149" s="57">
        <v>105</v>
      </c>
      <c r="B149" s="76" t="s">
        <v>28</v>
      </c>
      <c r="C149" s="16">
        <f>D149+E149+F149+G149+H149+I149</f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0"/>
    </row>
    <row r="150" spans="1:10" s="35" customFormat="1" ht="51.75" customHeight="1" thickBot="1">
      <c r="A150" s="57">
        <v>106</v>
      </c>
      <c r="B150" s="77" t="s">
        <v>73</v>
      </c>
      <c r="C150" s="16">
        <f>C151+C153</f>
        <v>960</v>
      </c>
      <c r="D150" s="16">
        <f aca="true" t="shared" si="39" ref="D150:I150">D151+D153</f>
        <v>160</v>
      </c>
      <c r="E150" s="16">
        <f t="shared" si="39"/>
        <v>160</v>
      </c>
      <c r="F150" s="16">
        <f t="shared" si="39"/>
        <v>160</v>
      </c>
      <c r="G150" s="16">
        <f t="shared" si="39"/>
        <v>160</v>
      </c>
      <c r="H150" s="16">
        <f t="shared" si="39"/>
        <v>160</v>
      </c>
      <c r="I150" s="16">
        <f t="shared" si="39"/>
        <v>160</v>
      </c>
      <c r="J150" s="34" t="s">
        <v>129</v>
      </c>
    </row>
    <row r="151" spans="1:10" s="35" customFormat="1" ht="16.5" thickBot="1">
      <c r="A151" s="57">
        <v>107</v>
      </c>
      <c r="B151" s="8" t="s">
        <v>5</v>
      </c>
      <c r="C151" s="16">
        <f>D151+E151+F151+G151+H151+I151</f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0"/>
    </row>
    <row r="152" spans="1:10" s="35" customFormat="1" ht="32.25" thickBot="1">
      <c r="A152" s="57">
        <v>108</v>
      </c>
      <c r="B152" s="76" t="s">
        <v>28</v>
      </c>
      <c r="C152" s="16">
        <f>D152+E152+F152+G152+H152+I152</f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0"/>
    </row>
    <row r="153" spans="1:10" s="35" customFormat="1" ht="16.5" thickBot="1">
      <c r="A153" s="57">
        <v>109</v>
      </c>
      <c r="B153" s="8" t="s">
        <v>6</v>
      </c>
      <c r="C153" s="16">
        <f>D153+E153+F153+G153+H153+I153</f>
        <v>960</v>
      </c>
      <c r="D153" s="13">
        <v>160</v>
      </c>
      <c r="E153" s="13">
        <v>160</v>
      </c>
      <c r="F153" s="13">
        <v>160</v>
      </c>
      <c r="G153" s="13">
        <v>160</v>
      </c>
      <c r="H153" s="13">
        <v>160</v>
      </c>
      <c r="I153" s="13">
        <v>160</v>
      </c>
      <c r="J153" s="10"/>
    </row>
    <row r="154" spans="1:10" s="35" customFormat="1" ht="32.25" thickBot="1">
      <c r="A154" s="57">
        <v>110</v>
      </c>
      <c r="B154" s="76" t="s">
        <v>28</v>
      </c>
      <c r="C154" s="16">
        <f>D154+E154+F154+G154+H154+I154</f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0"/>
    </row>
    <row r="155" spans="1:10" s="35" customFormat="1" ht="15.75" customHeight="1">
      <c r="A155" s="119">
        <v>111</v>
      </c>
      <c r="B155" s="27" t="s">
        <v>66</v>
      </c>
      <c r="C155" s="115">
        <f aca="true" t="shared" si="40" ref="C155:H155">C160+C162+C158</f>
        <v>0</v>
      </c>
      <c r="D155" s="115">
        <f>D157+D164+D171</f>
        <v>7810.3</v>
      </c>
      <c r="E155" s="115">
        <f>E157+E164+E171</f>
        <v>0</v>
      </c>
      <c r="F155" s="115">
        <f t="shared" si="40"/>
        <v>0</v>
      </c>
      <c r="G155" s="115">
        <f t="shared" si="40"/>
        <v>0</v>
      </c>
      <c r="H155" s="115">
        <f t="shared" si="40"/>
        <v>0</v>
      </c>
      <c r="I155" s="115">
        <f>I160+I162+I158+I164</f>
        <v>0</v>
      </c>
      <c r="J155" s="117" t="s">
        <v>130</v>
      </c>
    </row>
    <row r="156" spans="1:10" s="35" customFormat="1" ht="65.25" customHeight="1" thickBot="1">
      <c r="A156" s="120"/>
      <c r="B156" s="78" t="s">
        <v>106</v>
      </c>
      <c r="C156" s="116"/>
      <c r="D156" s="116"/>
      <c r="E156" s="116"/>
      <c r="F156" s="116"/>
      <c r="G156" s="116"/>
      <c r="H156" s="116"/>
      <c r="I156" s="116"/>
      <c r="J156" s="118"/>
    </row>
    <row r="157" spans="1:10" s="35" customFormat="1" ht="32.25" customHeight="1" thickBot="1">
      <c r="A157" s="58">
        <v>112</v>
      </c>
      <c r="B157" s="80" t="s">
        <v>75</v>
      </c>
      <c r="C157" s="25">
        <f>D157+E157+F157+G157+H157+I157</f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38"/>
    </row>
    <row r="158" spans="1:10" s="35" customFormat="1" ht="16.5" thickBot="1">
      <c r="A158" s="58">
        <v>113</v>
      </c>
      <c r="B158" s="21" t="s">
        <v>65</v>
      </c>
      <c r="C158" s="25">
        <f aca="true" t="shared" si="41" ref="C158:C177">D158+E158+F158+G158+H158+I158</f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34"/>
    </row>
    <row r="159" spans="1:10" s="35" customFormat="1" ht="32.25" thickBot="1">
      <c r="A159" s="58">
        <v>114</v>
      </c>
      <c r="B159" s="78" t="s">
        <v>28</v>
      </c>
      <c r="C159" s="25">
        <f t="shared" si="41"/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34"/>
    </row>
    <row r="160" spans="1:10" s="35" customFormat="1" ht="16.5" thickBot="1">
      <c r="A160" s="58">
        <v>115</v>
      </c>
      <c r="B160" s="21" t="s">
        <v>5</v>
      </c>
      <c r="C160" s="25">
        <f t="shared" si="41"/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34"/>
    </row>
    <row r="161" spans="1:10" s="35" customFormat="1" ht="32.25" thickBot="1">
      <c r="A161" s="58">
        <v>116</v>
      </c>
      <c r="B161" s="78" t="s">
        <v>28</v>
      </c>
      <c r="C161" s="25">
        <f t="shared" si="41"/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34"/>
    </row>
    <row r="162" spans="1:10" s="35" customFormat="1" ht="21" customHeight="1" thickBot="1">
      <c r="A162" s="58">
        <v>117</v>
      </c>
      <c r="B162" s="21" t="s">
        <v>6</v>
      </c>
      <c r="C162" s="25">
        <f t="shared" si="41"/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34"/>
    </row>
    <row r="163" spans="1:10" s="35" customFormat="1" ht="32.25" thickBot="1">
      <c r="A163" s="58">
        <v>118</v>
      </c>
      <c r="B163" s="78" t="s">
        <v>28</v>
      </c>
      <c r="C163" s="25">
        <f t="shared" si="41"/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f>H163</f>
        <v>0</v>
      </c>
      <c r="J163" s="34"/>
    </row>
    <row r="164" spans="1:10" s="35" customFormat="1" ht="50.25" customHeight="1" thickBot="1">
      <c r="A164" s="58">
        <v>119</v>
      </c>
      <c r="B164" s="80" t="s">
        <v>76</v>
      </c>
      <c r="C164" s="25">
        <f t="shared" si="41"/>
        <v>7810.3</v>
      </c>
      <c r="D164" s="25">
        <f>D169</f>
        <v>7810.3</v>
      </c>
      <c r="E164" s="25">
        <f>E169</f>
        <v>0</v>
      </c>
      <c r="F164" s="25">
        <v>0</v>
      </c>
      <c r="G164" s="25">
        <f>G165+G167+G169</f>
        <v>0</v>
      </c>
      <c r="H164" s="25">
        <v>0</v>
      </c>
      <c r="I164" s="25">
        <f>I169</f>
        <v>0</v>
      </c>
      <c r="J164" s="38"/>
    </row>
    <row r="165" spans="1:10" s="35" customFormat="1" ht="16.5" thickBot="1">
      <c r="A165" s="58">
        <v>120</v>
      </c>
      <c r="B165" s="21" t="s">
        <v>65</v>
      </c>
      <c r="C165" s="25">
        <f t="shared" si="41"/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34"/>
    </row>
    <row r="166" spans="1:10" s="35" customFormat="1" ht="32.25" thickBot="1">
      <c r="A166" s="58">
        <v>121</v>
      </c>
      <c r="B166" s="78" t="s">
        <v>28</v>
      </c>
      <c r="C166" s="25">
        <f t="shared" si="41"/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34"/>
    </row>
    <row r="167" spans="1:10" s="35" customFormat="1" ht="16.5" thickBot="1">
      <c r="A167" s="58">
        <v>122</v>
      </c>
      <c r="B167" s="21" t="s">
        <v>5</v>
      </c>
      <c r="C167" s="25">
        <f t="shared" si="41"/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34"/>
    </row>
    <row r="168" spans="1:10" s="35" customFormat="1" ht="32.25" thickBot="1">
      <c r="A168" s="58">
        <v>123</v>
      </c>
      <c r="B168" s="78" t="s">
        <v>28</v>
      </c>
      <c r="C168" s="25">
        <f t="shared" si="41"/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34"/>
    </row>
    <row r="169" spans="1:10" s="35" customFormat="1" ht="21" customHeight="1" thickBot="1">
      <c r="A169" s="58">
        <v>124</v>
      </c>
      <c r="B169" s="21" t="s">
        <v>6</v>
      </c>
      <c r="C169" s="25">
        <f t="shared" si="41"/>
        <v>7810.3</v>
      </c>
      <c r="D169" s="24">
        <v>7810.3</v>
      </c>
      <c r="E169" s="24">
        <f>E170</f>
        <v>0</v>
      </c>
      <c r="F169" s="24">
        <v>0</v>
      </c>
      <c r="G169" s="24">
        <v>0</v>
      </c>
      <c r="H169" s="24">
        <v>0</v>
      </c>
      <c r="I169" s="24">
        <v>0</v>
      </c>
      <c r="J169" s="34"/>
    </row>
    <row r="170" spans="1:10" s="35" customFormat="1" ht="32.25" thickBot="1">
      <c r="A170" s="58">
        <v>125</v>
      </c>
      <c r="B170" s="78" t="s">
        <v>28</v>
      </c>
      <c r="C170" s="25">
        <f t="shared" si="41"/>
        <v>7810.3</v>
      </c>
      <c r="D170" s="24">
        <v>7810.3</v>
      </c>
      <c r="E170" s="24">
        <v>0</v>
      </c>
      <c r="F170" s="24">
        <v>0</v>
      </c>
      <c r="G170" s="24">
        <v>0</v>
      </c>
      <c r="H170" s="24">
        <v>0</v>
      </c>
      <c r="I170" s="24">
        <f>H170</f>
        <v>0</v>
      </c>
      <c r="J170" s="34"/>
    </row>
    <row r="171" spans="1:10" s="35" customFormat="1" ht="50.25" customHeight="1" thickBot="1">
      <c r="A171" s="58">
        <v>126</v>
      </c>
      <c r="B171" s="80" t="s">
        <v>81</v>
      </c>
      <c r="C171" s="25">
        <f t="shared" si="41"/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38"/>
    </row>
    <row r="172" spans="1:10" s="35" customFormat="1" ht="16.5" thickBot="1">
      <c r="A172" s="58">
        <v>127</v>
      </c>
      <c r="B172" s="21" t="s">
        <v>65</v>
      </c>
      <c r="C172" s="25">
        <f t="shared" si="41"/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34"/>
    </row>
    <row r="173" spans="1:10" s="35" customFormat="1" ht="32.25" thickBot="1">
      <c r="A173" s="58">
        <v>128</v>
      </c>
      <c r="B173" s="78" t="s">
        <v>28</v>
      </c>
      <c r="C173" s="25">
        <f t="shared" si="41"/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34"/>
    </row>
    <row r="174" spans="1:10" s="35" customFormat="1" ht="16.5" thickBot="1">
      <c r="A174" s="58">
        <v>129</v>
      </c>
      <c r="B174" s="21" t="s">
        <v>5</v>
      </c>
      <c r="C174" s="25">
        <f t="shared" si="41"/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34"/>
    </row>
    <row r="175" spans="1:10" s="35" customFormat="1" ht="32.25" thickBot="1">
      <c r="A175" s="58">
        <v>130</v>
      </c>
      <c r="B175" s="78" t="s">
        <v>28</v>
      </c>
      <c r="C175" s="25">
        <f t="shared" si="41"/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34"/>
    </row>
    <row r="176" spans="1:10" s="35" customFormat="1" ht="21" customHeight="1" thickBot="1">
      <c r="A176" s="58">
        <v>131</v>
      </c>
      <c r="B176" s="21" t="s">
        <v>6</v>
      </c>
      <c r="C176" s="25">
        <f t="shared" si="41"/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f>H176</f>
        <v>0</v>
      </c>
      <c r="J176" s="34"/>
    </row>
    <row r="177" spans="1:10" s="35" customFormat="1" ht="32.25" thickBot="1">
      <c r="A177" s="58">
        <v>132</v>
      </c>
      <c r="B177" s="78" t="s">
        <v>28</v>
      </c>
      <c r="C177" s="25">
        <f t="shared" si="41"/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f>H177</f>
        <v>0</v>
      </c>
      <c r="J177" s="34"/>
    </row>
    <row r="178" spans="1:10" s="35" customFormat="1" ht="15.75" customHeight="1">
      <c r="A178" s="119">
        <v>133</v>
      </c>
      <c r="B178" s="27" t="s">
        <v>74</v>
      </c>
      <c r="C178" s="115">
        <f aca="true" t="shared" si="42" ref="C178:I178">C182+C184+C180</f>
        <v>0</v>
      </c>
      <c r="D178" s="115">
        <f t="shared" si="42"/>
        <v>0</v>
      </c>
      <c r="E178" s="115">
        <f t="shared" si="42"/>
        <v>0</v>
      </c>
      <c r="F178" s="115">
        <f t="shared" si="42"/>
        <v>0</v>
      </c>
      <c r="G178" s="115">
        <f t="shared" si="42"/>
        <v>0</v>
      </c>
      <c r="H178" s="115">
        <f t="shared" si="42"/>
        <v>0</v>
      </c>
      <c r="I178" s="115">
        <f t="shared" si="42"/>
        <v>0</v>
      </c>
      <c r="J178" s="117" t="s">
        <v>131</v>
      </c>
    </row>
    <row r="179" spans="1:10" s="35" customFormat="1" ht="34.5" customHeight="1" thickBot="1">
      <c r="A179" s="120"/>
      <c r="B179" s="78" t="s">
        <v>97</v>
      </c>
      <c r="C179" s="116"/>
      <c r="D179" s="116"/>
      <c r="E179" s="116"/>
      <c r="F179" s="116"/>
      <c r="G179" s="116"/>
      <c r="H179" s="116"/>
      <c r="I179" s="116"/>
      <c r="J179" s="118"/>
    </row>
    <row r="180" spans="1:10" s="35" customFormat="1" ht="16.5" thickBot="1">
      <c r="A180" s="58">
        <v>134</v>
      </c>
      <c r="B180" s="21" t="s">
        <v>65</v>
      </c>
      <c r="C180" s="25">
        <f aca="true" t="shared" si="43" ref="C180:C185">D180+E180+F180+G180+H180+I180</f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34"/>
    </row>
    <row r="181" spans="1:10" s="35" customFormat="1" ht="32.25" thickBot="1">
      <c r="A181" s="58">
        <v>135</v>
      </c>
      <c r="B181" s="78" t="s">
        <v>28</v>
      </c>
      <c r="C181" s="25">
        <f t="shared" si="43"/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34"/>
    </row>
    <row r="182" spans="1:10" s="35" customFormat="1" ht="16.5" thickBot="1">
      <c r="A182" s="58">
        <v>136</v>
      </c>
      <c r="B182" s="21" t="s">
        <v>5</v>
      </c>
      <c r="C182" s="25">
        <f t="shared" si="43"/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34"/>
    </row>
    <row r="183" spans="1:10" s="35" customFormat="1" ht="32.25" thickBot="1">
      <c r="A183" s="58">
        <v>137</v>
      </c>
      <c r="B183" s="78" t="s">
        <v>28</v>
      </c>
      <c r="C183" s="25">
        <f t="shared" si="43"/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34"/>
    </row>
    <row r="184" spans="1:10" s="35" customFormat="1" ht="21" customHeight="1" thickBot="1">
      <c r="A184" s="58">
        <v>138</v>
      </c>
      <c r="B184" s="21" t="s">
        <v>6</v>
      </c>
      <c r="C184" s="25">
        <f t="shared" si="43"/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f>H184</f>
        <v>0</v>
      </c>
      <c r="J184" s="34"/>
    </row>
    <row r="185" spans="1:10" s="35" customFormat="1" ht="32.25" thickBot="1">
      <c r="A185" s="40">
        <v>139</v>
      </c>
      <c r="B185" s="81" t="s">
        <v>28</v>
      </c>
      <c r="C185" s="25">
        <f t="shared" si="43"/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f>H185</f>
        <v>0</v>
      </c>
      <c r="J185" s="42"/>
    </row>
    <row r="186" spans="1:10" s="35" customFormat="1" ht="81.75" customHeight="1" thickBot="1">
      <c r="A186" s="43">
        <v>140</v>
      </c>
      <c r="B186" s="82" t="s">
        <v>78</v>
      </c>
      <c r="C186" s="53">
        <f>C187</f>
        <v>0</v>
      </c>
      <c r="D186" s="53">
        <f aca="true" t="shared" si="44" ref="D186:I186">D187</f>
        <v>0</v>
      </c>
      <c r="E186" s="53">
        <f t="shared" si="44"/>
        <v>0</v>
      </c>
      <c r="F186" s="53">
        <f t="shared" si="44"/>
        <v>0</v>
      </c>
      <c r="G186" s="53">
        <f t="shared" si="44"/>
        <v>0</v>
      </c>
      <c r="H186" s="53">
        <f t="shared" si="44"/>
        <v>0</v>
      </c>
      <c r="I186" s="53">
        <f t="shared" si="44"/>
        <v>0</v>
      </c>
      <c r="J186" s="91" t="s">
        <v>132</v>
      </c>
    </row>
    <row r="187" spans="1:10" s="35" customFormat="1" ht="21" customHeight="1" thickBot="1">
      <c r="A187" s="58">
        <v>141</v>
      </c>
      <c r="B187" s="21" t="s">
        <v>6</v>
      </c>
      <c r="C187" s="25">
        <f>D187+E187+F187+G187+H187+I187</f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f>H187</f>
        <v>0</v>
      </c>
      <c r="J187" s="34"/>
    </row>
    <row r="188" spans="1:10" s="35" customFormat="1" ht="32.25" thickBot="1">
      <c r="A188" s="40">
        <v>142</v>
      </c>
      <c r="B188" s="81" t="s">
        <v>28</v>
      </c>
      <c r="C188" s="25">
        <f>D188+E188+F188+G188+H188+I188</f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f>H188</f>
        <v>0</v>
      </c>
      <c r="J188" s="42"/>
    </row>
    <row r="189" spans="1:10" s="35" customFormat="1" ht="85.5" customHeight="1" thickBot="1">
      <c r="A189" s="43">
        <v>143</v>
      </c>
      <c r="B189" s="83" t="s">
        <v>98</v>
      </c>
      <c r="C189" s="53">
        <f>C190+C192</f>
        <v>0</v>
      </c>
      <c r="D189" s="53">
        <f aca="true" t="shared" si="45" ref="D189:I189">D190+D192</f>
        <v>0</v>
      </c>
      <c r="E189" s="53">
        <f t="shared" si="45"/>
        <v>0</v>
      </c>
      <c r="F189" s="53">
        <f t="shared" si="45"/>
        <v>0</v>
      </c>
      <c r="G189" s="53">
        <f t="shared" si="45"/>
        <v>0</v>
      </c>
      <c r="H189" s="53">
        <f t="shared" si="45"/>
        <v>0</v>
      </c>
      <c r="I189" s="53">
        <f t="shared" si="45"/>
        <v>0</v>
      </c>
      <c r="J189" s="91" t="s">
        <v>133</v>
      </c>
    </row>
    <row r="190" spans="1:10" s="35" customFormat="1" ht="21" customHeight="1" thickBot="1">
      <c r="A190" s="58">
        <v>144</v>
      </c>
      <c r="B190" s="21" t="s">
        <v>6</v>
      </c>
      <c r="C190" s="55">
        <f>D190+E190+F190+G190+H190+I190</f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f>H190</f>
        <v>0</v>
      </c>
      <c r="J190" s="34"/>
    </row>
    <row r="191" spans="1:10" s="35" customFormat="1" ht="31.5">
      <c r="A191" s="40">
        <v>145</v>
      </c>
      <c r="B191" s="81" t="s">
        <v>28</v>
      </c>
      <c r="C191" s="55">
        <f>D191+E191+F191+G191+H191+I191</f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f>H191</f>
        <v>0</v>
      </c>
      <c r="J191" s="42"/>
    </row>
    <row r="192" spans="1:10" s="35" customFormat="1" ht="21" customHeight="1" thickBot="1">
      <c r="A192" s="43">
        <v>146</v>
      </c>
      <c r="B192" s="54" t="s">
        <v>5</v>
      </c>
      <c r="C192" s="55">
        <f>D192+E192+F192+G192+H192+I192</f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f>H192</f>
        <v>0</v>
      </c>
      <c r="J192" s="34"/>
    </row>
    <row r="193" spans="1:10" s="35" customFormat="1" ht="32.25" thickBot="1">
      <c r="A193" s="40">
        <v>147</v>
      </c>
      <c r="B193" s="81" t="s">
        <v>28</v>
      </c>
      <c r="C193" s="55">
        <f>D193+E193+F193+G193+H193+I193</f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f>H193</f>
        <v>0</v>
      </c>
      <c r="J193" s="42"/>
    </row>
    <row r="194" spans="1:10" s="35" customFormat="1" ht="15.75" customHeight="1" thickBot="1">
      <c r="A194" s="119">
        <v>148</v>
      </c>
      <c r="B194" s="73" t="s">
        <v>93</v>
      </c>
      <c r="C194" s="115">
        <f aca="true" t="shared" si="46" ref="C194:I194">C196+C198</f>
        <v>1500</v>
      </c>
      <c r="D194" s="115">
        <f t="shared" si="46"/>
        <v>1500</v>
      </c>
      <c r="E194" s="115">
        <f t="shared" si="46"/>
        <v>0</v>
      </c>
      <c r="F194" s="115">
        <f t="shared" si="46"/>
        <v>0</v>
      </c>
      <c r="G194" s="115">
        <f t="shared" si="46"/>
        <v>0</v>
      </c>
      <c r="H194" s="115">
        <f t="shared" si="46"/>
        <v>0</v>
      </c>
      <c r="I194" s="115">
        <f t="shared" si="46"/>
        <v>0</v>
      </c>
      <c r="J194" s="117" t="s">
        <v>134</v>
      </c>
    </row>
    <row r="195" spans="1:10" s="35" customFormat="1" ht="81.75" customHeight="1" thickBot="1">
      <c r="A195" s="120"/>
      <c r="B195" s="78" t="s">
        <v>95</v>
      </c>
      <c r="C195" s="116"/>
      <c r="D195" s="116"/>
      <c r="E195" s="116"/>
      <c r="F195" s="116"/>
      <c r="G195" s="116"/>
      <c r="H195" s="116"/>
      <c r="I195" s="116"/>
      <c r="J195" s="118"/>
    </row>
    <row r="196" spans="1:10" s="35" customFormat="1" ht="16.5" thickBot="1">
      <c r="A196" s="72">
        <v>149</v>
      </c>
      <c r="B196" s="21" t="s">
        <v>5</v>
      </c>
      <c r="C196" s="25">
        <f>D196+E196+F196+G196+H196+I196</f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f>H197</f>
        <v>0</v>
      </c>
      <c r="I196" s="24">
        <v>0</v>
      </c>
      <c r="J196" s="34"/>
    </row>
    <row r="197" spans="1:10" s="35" customFormat="1" ht="32.25" thickBot="1">
      <c r="A197" s="72">
        <v>150</v>
      </c>
      <c r="B197" s="78" t="s">
        <v>28</v>
      </c>
      <c r="C197" s="25">
        <f>D197+E197+F197+G197+H197+I197</f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34"/>
    </row>
    <row r="198" spans="1:10" s="35" customFormat="1" ht="21" customHeight="1" thickBot="1">
      <c r="A198" s="72">
        <v>151</v>
      </c>
      <c r="B198" s="21" t="s">
        <v>6</v>
      </c>
      <c r="C198" s="25">
        <f>D198+E198+F198+G198+H198+I198</f>
        <v>1500</v>
      </c>
      <c r="D198" s="24">
        <f>D199</f>
        <v>1500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34"/>
    </row>
    <row r="199" spans="1:10" s="35" customFormat="1" ht="32.25" thickBot="1">
      <c r="A199" s="72">
        <v>152</v>
      </c>
      <c r="B199" s="78" t="s">
        <v>28</v>
      </c>
      <c r="C199" s="25">
        <f>D199+E199+F199+G199+H199+I199</f>
        <v>1500</v>
      </c>
      <c r="D199" s="24">
        <v>1500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34"/>
    </row>
    <row r="200" spans="1:10" s="35" customFormat="1" ht="15.75" customHeight="1" thickBot="1">
      <c r="A200" s="119">
        <v>148</v>
      </c>
      <c r="B200" s="73" t="s">
        <v>94</v>
      </c>
      <c r="C200" s="115">
        <f aca="true" t="shared" si="47" ref="C200:I200">C202+C204</f>
        <v>0</v>
      </c>
      <c r="D200" s="115">
        <f t="shared" si="47"/>
        <v>0</v>
      </c>
      <c r="E200" s="115">
        <f t="shared" si="47"/>
        <v>0</v>
      </c>
      <c r="F200" s="115">
        <f t="shared" si="47"/>
        <v>0</v>
      </c>
      <c r="G200" s="115">
        <f t="shared" si="47"/>
        <v>0</v>
      </c>
      <c r="H200" s="115">
        <f t="shared" si="47"/>
        <v>0</v>
      </c>
      <c r="I200" s="115">
        <f t="shared" si="47"/>
        <v>0</v>
      </c>
      <c r="J200" s="117" t="s">
        <v>134</v>
      </c>
    </row>
    <row r="201" spans="1:10" s="35" customFormat="1" ht="79.5" customHeight="1" thickBot="1">
      <c r="A201" s="120"/>
      <c r="B201" s="78" t="s">
        <v>96</v>
      </c>
      <c r="C201" s="116"/>
      <c r="D201" s="116"/>
      <c r="E201" s="116"/>
      <c r="F201" s="116"/>
      <c r="G201" s="116"/>
      <c r="H201" s="116"/>
      <c r="I201" s="116"/>
      <c r="J201" s="118"/>
    </row>
    <row r="202" spans="1:10" s="35" customFormat="1" ht="16.5" thickBot="1">
      <c r="A202" s="74">
        <v>149</v>
      </c>
      <c r="B202" s="21" t="s">
        <v>5</v>
      </c>
      <c r="C202" s="25">
        <f>D202+E202+F202+G202+H202+I202</f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f>H203</f>
        <v>0</v>
      </c>
      <c r="I202" s="24">
        <v>0</v>
      </c>
      <c r="J202" s="34"/>
    </row>
    <row r="203" spans="1:10" s="35" customFormat="1" ht="32.25" thickBot="1">
      <c r="A203" s="74">
        <v>150</v>
      </c>
      <c r="B203" s="78" t="s">
        <v>28</v>
      </c>
      <c r="C203" s="25">
        <f>D203+E203+F203+G203+H203+I203</f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34"/>
    </row>
    <row r="204" spans="1:10" s="35" customFormat="1" ht="21" customHeight="1" thickBot="1">
      <c r="A204" s="74">
        <v>151</v>
      </c>
      <c r="B204" s="21" t="s">
        <v>6</v>
      </c>
      <c r="C204" s="25">
        <f>D204+E204+F204+G204+H204+I204</f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34"/>
    </row>
    <row r="205" spans="1:10" s="35" customFormat="1" ht="32.25" thickBot="1">
      <c r="A205" s="74">
        <v>152</v>
      </c>
      <c r="B205" s="78" t="s">
        <v>28</v>
      </c>
      <c r="C205" s="25">
        <f>D205+E205+F205+G205+H205+I205</f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34"/>
    </row>
    <row r="206" spans="1:10" ht="31.5" customHeight="1" thickBot="1">
      <c r="A206" s="57">
        <v>153</v>
      </c>
      <c r="B206" s="141" t="s">
        <v>103</v>
      </c>
      <c r="C206" s="142"/>
      <c r="D206" s="142"/>
      <c r="E206" s="142"/>
      <c r="F206" s="142"/>
      <c r="G206" s="142"/>
      <c r="H206" s="142"/>
      <c r="I206" s="142"/>
      <c r="J206" s="143"/>
    </row>
    <row r="207" spans="1:10" s="35" customFormat="1" ht="16.5" thickBot="1">
      <c r="A207" s="57">
        <v>154</v>
      </c>
      <c r="B207" s="8" t="s">
        <v>9</v>
      </c>
      <c r="C207" s="23">
        <f>C208+C210</f>
        <v>180919.43779133444</v>
      </c>
      <c r="D207" s="23">
        <f aca="true" t="shared" si="48" ref="D207:I207">D208+D210</f>
        <v>28498.100000000002</v>
      </c>
      <c r="E207" s="23">
        <f t="shared" si="48"/>
        <v>28555.440000000002</v>
      </c>
      <c r="F207" s="23">
        <f>F208+F210+F238</f>
        <v>29401.5296</v>
      </c>
      <c r="G207" s="23">
        <f t="shared" si="48"/>
        <v>30565.590784000004</v>
      </c>
      <c r="H207" s="23">
        <f t="shared" si="48"/>
        <v>32259.015043072006</v>
      </c>
      <c r="I207" s="23">
        <f t="shared" si="48"/>
        <v>33537.37564479488</v>
      </c>
      <c r="J207" s="29"/>
    </row>
    <row r="208" spans="1:10" s="35" customFormat="1" ht="16.5" thickBot="1">
      <c r="A208" s="57">
        <v>155</v>
      </c>
      <c r="B208" s="8" t="s">
        <v>5</v>
      </c>
      <c r="C208" s="22">
        <f>C216+C234+C229</f>
        <v>0</v>
      </c>
      <c r="D208" s="22">
        <f aca="true" t="shared" si="49" ref="C208:I209">D216+D234+D229</f>
        <v>0</v>
      </c>
      <c r="E208" s="22">
        <f t="shared" si="49"/>
        <v>0</v>
      </c>
      <c r="F208" s="22">
        <f t="shared" si="49"/>
        <v>0</v>
      </c>
      <c r="G208" s="22">
        <f>G216+G234+G229+G242</f>
        <v>0</v>
      </c>
      <c r="H208" s="22">
        <f t="shared" si="49"/>
        <v>0</v>
      </c>
      <c r="I208" s="22">
        <f t="shared" si="49"/>
        <v>0</v>
      </c>
      <c r="J208" s="29"/>
    </row>
    <row r="209" spans="1:10" s="35" customFormat="1" ht="32.25" thickBot="1">
      <c r="A209" s="57">
        <v>156</v>
      </c>
      <c r="B209" s="76" t="s">
        <v>28</v>
      </c>
      <c r="C209" s="22">
        <f t="shared" si="49"/>
        <v>0</v>
      </c>
      <c r="D209" s="22">
        <f t="shared" si="49"/>
        <v>0</v>
      </c>
      <c r="E209" s="22">
        <f t="shared" si="49"/>
        <v>0</v>
      </c>
      <c r="F209" s="22">
        <f t="shared" si="49"/>
        <v>0</v>
      </c>
      <c r="G209" s="22">
        <f>G217+G235+G230+G243</f>
        <v>0</v>
      </c>
      <c r="H209" s="22">
        <f t="shared" si="49"/>
        <v>0</v>
      </c>
      <c r="I209" s="22">
        <f t="shared" si="49"/>
        <v>0</v>
      </c>
      <c r="J209" s="29"/>
    </row>
    <row r="210" spans="1:10" s="35" customFormat="1" ht="16.5" thickBot="1">
      <c r="A210" s="57">
        <v>157</v>
      </c>
      <c r="B210" s="8" t="s">
        <v>6</v>
      </c>
      <c r="C210" s="22">
        <f>C218+C222+C225+C231+C236</f>
        <v>180919.43779133444</v>
      </c>
      <c r="D210" s="36">
        <f>D218+D222+D225+D231+D236+D248+D254</f>
        <v>28498.100000000002</v>
      </c>
      <c r="E210" s="22">
        <f aca="true" t="shared" si="50" ref="C210:F211">E218+E222+E225+E231+E236</f>
        <v>28555.440000000002</v>
      </c>
      <c r="F210" s="22">
        <f t="shared" si="50"/>
        <v>29401.5296</v>
      </c>
      <c r="G210" s="22">
        <f>G218+G222+G225+G231+G236+G244</f>
        <v>30565.590784000004</v>
      </c>
      <c r="H210" s="22">
        <f>H218+H222+H225+H231+H236+H248</f>
        <v>32259.015043072006</v>
      </c>
      <c r="I210" s="22">
        <f>I218+I222+I225+I231+I236+I248</f>
        <v>33537.37564479488</v>
      </c>
      <c r="J210" s="29"/>
    </row>
    <row r="211" spans="1:10" s="35" customFormat="1" ht="32.25" thickBot="1">
      <c r="A211" s="57">
        <v>158</v>
      </c>
      <c r="B211" s="76" t="s">
        <v>28</v>
      </c>
      <c r="C211" s="22">
        <f t="shared" si="50"/>
        <v>180919.43779133444</v>
      </c>
      <c r="D211" s="36">
        <f>D219+D223+D226+D232+D237+D249+D255</f>
        <v>28498.100000000002</v>
      </c>
      <c r="E211" s="22">
        <f t="shared" si="50"/>
        <v>28555.440000000002</v>
      </c>
      <c r="F211" s="22">
        <f t="shared" si="50"/>
        <v>29401.5296</v>
      </c>
      <c r="G211" s="22">
        <f>G219+G223+G226+G232+G237+G245</f>
        <v>30565.590784000004</v>
      </c>
      <c r="H211" s="22">
        <f>H219+H223+H226+H232+H237+H249</f>
        <v>32259.015043072006</v>
      </c>
      <c r="I211" s="22">
        <f>I219+I223+I226+I232+I237+I249</f>
        <v>33537.37564479488</v>
      </c>
      <c r="J211" s="29"/>
    </row>
    <row r="212" spans="1:10" s="35" customFormat="1" ht="16.5" customHeight="1" hidden="1" thickBot="1">
      <c r="A212" s="57"/>
      <c r="B212" s="8" t="s">
        <v>7</v>
      </c>
      <c r="C212" s="22"/>
      <c r="D212" s="22"/>
      <c r="E212" s="22"/>
      <c r="F212" s="22"/>
      <c r="G212" s="22"/>
      <c r="H212" s="22"/>
      <c r="I212" s="22"/>
      <c r="J212" s="29"/>
    </row>
    <row r="213" spans="1:10" s="35" customFormat="1" ht="16.5" customHeight="1" hidden="1" thickBot="1">
      <c r="A213" s="57"/>
      <c r="B213" s="8" t="s">
        <v>6</v>
      </c>
      <c r="C213" s="22"/>
      <c r="D213" s="22"/>
      <c r="E213" s="22"/>
      <c r="F213" s="22"/>
      <c r="G213" s="22"/>
      <c r="H213" s="22"/>
      <c r="I213" s="22"/>
      <c r="J213" s="29"/>
    </row>
    <row r="214" spans="1:10" s="35" customFormat="1" ht="32.25" customHeight="1" hidden="1" thickBot="1">
      <c r="A214" s="57"/>
      <c r="B214" s="8" t="s">
        <v>8</v>
      </c>
      <c r="C214" s="22"/>
      <c r="D214" s="22"/>
      <c r="E214" s="22"/>
      <c r="F214" s="22"/>
      <c r="G214" s="22"/>
      <c r="H214" s="22"/>
      <c r="I214" s="22"/>
      <c r="J214" s="29"/>
    </row>
    <row r="215" spans="1:10" s="35" customFormat="1" ht="66.75" customHeight="1" thickBot="1">
      <c r="A215" s="57">
        <v>159</v>
      </c>
      <c r="B215" s="77" t="s">
        <v>51</v>
      </c>
      <c r="C215" s="23">
        <f>C216+C218</f>
        <v>178466.83779133443</v>
      </c>
      <c r="D215" s="23">
        <f aca="true" t="shared" si="51" ref="D215:I215">D216+D218</f>
        <v>26906</v>
      </c>
      <c r="E215" s="23">
        <f t="shared" si="51"/>
        <v>27982.24</v>
      </c>
      <c r="F215" s="23">
        <f t="shared" si="51"/>
        <v>29101.5296</v>
      </c>
      <c r="G215" s="23">
        <f t="shared" si="51"/>
        <v>30265.590784000004</v>
      </c>
      <c r="H215" s="23">
        <f t="shared" si="51"/>
        <v>31476.214415360006</v>
      </c>
      <c r="I215" s="23">
        <f t="shared" si="51"/>
        <v>32735.262991974407</v>
      </c>
      <c r="J215" s="29" t="s">
        <v>135</v>
      </c>
    </row>
    <row r="216" spans="1:10" s="35" customFormat="1" ht="16.5" thickBot="1">
      <c r="A216" s="57">
        <v>160</v>
      </c>
      <c r="B216" s="8" t="s">
        <v>5</v>
      </c>
      <c r="C216" s="23">
        <f>D216+E216+F216+G216+H216+I216</f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9"/>
    </row>
    <row r="217" spans="1:10" s="35" customFormat="1" ht="32.25" thickBot="1">
      <c r="A217" s="57">
        <v>161</v>
      </c>
      <c r="B217" s="76" t="s">
        <v>28</v>
      </c>
      <c r="C217" s="23">
        <f>D217+E217+F217+G217+H217+I217</f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9"/>
    </row>
    <row r="218" spans="1:10" s="35" customFormat="1" ht="16.5" thickBot="1">
      <c r="A218" s="57">
        <v>162</v>
      </c>
      <c r="B218" s="8" t="s">
        <v>12</v>
      </c>
      <c r="C218" s="23">
        <f>D218+E218+F218+G218+H218+I218</f>
        <v>178466.83779133443</v>
      </c>
      <c r="D218" s="22">
        <f>26901.3+4.7</f>
        <v>26906</v>
      </c>
      <c r="E218" s="22">
        <f>E219</f>
        <v>27982.24</v>
      </c>
      <c r="F218" s="22">
        <f>F219</f>
        <v>29101.5296</v>
      </c>
      <c r="G218" s="22">
        <f>G219</f>
        <v>30265.590784000004</v>
      </c>
      <c r="H218" s="22">
        <f>H219</f>
        <v>31476.214415360006</v>
      </c>
      <c r="I218" s="22">
        <f>I219</f>
        <v>32735.262991974407</v>
      </c>
      <c r="J218" s="29"/>
    </row>
    <row r="219" spans="1:10" s="35" customFormat="1" ht="32.25" thickBot="1">
      <c r="A219" s="57">
        <v>163</v>
      </c>
      <c r="B219" s="76" t="s">
        <v>28</v>
      </c>
      <c r="C219" s="23">
        <f>D219+E219+F219+G219+H219+I219</f>
        <v>178466.83779133443</v>
      </c>
      <c r="D219" s="22">
        <v>26906</v>
      </c>
      <c r="E219" s="22">
        <f>D219*1.04</f>
        <v>27982.24</v>
      </c>
      <c r="F219" s="22">
        <f>E219*1.04</f>
        <v>29101.5296</v>
      </c>
      <c r="G219" s="22">
        <f>F219*1.04</f>
        <v>30265.590784000004</v>
      </c>
      <c r="H219" s="22">
        <f>G219*1.04</f>
        <v>31476.214415360006</v>
      </c>
      <c r="I219" s="22">
        <f>H219*1.04</f>
        <v>32735.262991974407</v>
      </c>
      <c r="J219" s="29"/>
    </row>
    <row r="220" spans="1:10" s="35" customFormat="1" ht="15.75">
      <c r="A220" s="111">
        <v>164</v>
      </c>
      <c r="B220" s="12" t="s">
        <v>15</v>
      </c>
      <c r="C220" s="109">
        <f aca="true" t="shared" si="52" ref="C220:I220">C222</f>
        <v>0</v>
      </c>
      <c r="D220" s="109">
        <f t="shared" si="52"/>
        <v>0</v>
      </c>
      <c r="E220" s="109">
        <f t="shared" si="52"/>
        <v>0</v>
      </c>
      <c r="F220" s="109">
        <f t="shared" si="52"/>
        <v>0</v>
      </c>
      <c r="G220" s="109">
        <f t="shared" si="52"/>
        <v>0</v>
      </c>
      <c r="H220" s="109">
        <f t="shared" si="52"/>
        <v>0</v>
      </c>
      <c r="I220" s="109">
        <f t="shared" si="52"/>
        <v>0</v>
      </c>
      <c r="J220" s="134" t="s">
        <v>136</v>
      </c>
    </row>
    <row r="221" spans="1:10" s="35" customFormat="1" ht="48" thickBot="1">
      <c r="A221" s="112"/>
      <c r="B221" s="78" t="s">
        <v>52</v>
      </c>
      <c r="C221" s="110"/>
      <c r="D221" s="110"/>
      <c r="E221" s="110"/>
      <c r="F221" s="110"/>
      <c r="G221" s="110"/>
      <c r="H221" s="110"/>
      <c r="I221" s="110"/>
      <c r="J221" s="135"/>
    </row>
    <row r="222" spans="1:10" s="35" customFormat="1" ht="16.5" thickBot="1">
      <c r="A222" s="57">
        <v>165</v>
      </c>
      <c r="B222" s="8" t="s">
        <v>6</v>
      </c>
      <c r="C222" s="23">
        <f>D222+E222+F222+G222+H222+I222</f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9"/>
    </row>
    <row r="223" spans="1:10" ht="32.25" thickBot="1">
      <c r="A223" s="57">
        <v>166</v>
      </c>
      <c r="B223" s="76" t="s">
        <v>28</v>
      </c>
      <c r="C223" s="23">
        <f>D223+E223+F223+G223+H223+I223</f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9"/>
    </row>
    <row r="224" spans="1:10" ht="32.25" thickBot="1">
      <c r="A224" s="57">
        <v>167</v>
      </c>
      <c r="B224" s="88" t="s">
        <v>34</v>
      </c>
      <c r="C224" s="23">
        <f>C225</f>
        <v>0</v>
      </c>
      <c r="D224" s="23">
        <f aca="true" t="shared" si="53" ref="D224:I224">D225</f>
        <v>0</v>
      </c>
      <c r="E224" s="23">
        <f t="shared" si="53"/>
        <v>0</v>
      </c>
      <c r="F224" s="23">
        <f t="shared" si="53"/>
        <v>0</v>
      </c>
      <c r="G224" s="23">
        <f t="shared" si="53"/>
        <v>0</v>
      </c>
      <c r="H224" s="23">
        <f t="shared" si="53"/>
        <v>0</v>
      </c>
      <c r="I224" s="23">
        <f t="shared" si="53"/>
        <v>0</v>
      </c>
      <c r="J224" s="29"/>
    </row>
    <row r="225" spans="1:10" ht="16.5" thickBot="1">
      <c r="A225" s="57">
        <v>168</v>
      </c>
      <c r="B225" s="8" t="s">
        <v>6</v>
      </c>
      <c r="C225" s="23">
        <f>D225+E225+F225+G225+H225+I225</f>
        <v>0</v>
      </c>
      <c r="D225" s="22"/>
      <c r="E225" s="22"/>
      <c r="F225" s="22"/>
      <c r="G225" s="22"/>
      <c r="H225" s="22"/>
      <c r="I225" s="22"/>
      <c r="J225" s="29"/>
    </row>
    <row r="226" spans="1:10" ht="32.25" thickBot="1">
      <c r="A226" s="57">
        <v>169</v>
      </c>
      <c r="B226" s="76" t="s">
        <v>28</v>
      </c>
      <c r="C226" s="23">
        <f>D226+E226+F226+G226+H226+I226</f>
        <v>0</v>
      </c>
      <c r="D226" s="22"/>
      <c r="E226" s="22"/>
      <c r="F226" s="22"/>
      <c r="G226" s="22"/>
      <c r="H226" s="22"/>
      <c r="I226" s="22"/>
      <c r="J226" s="29"/>
    </row>
    <row r="227" spans="1:10" ht="15.75">
      <c r="A227" s="111">
        <v>170</v>
      </c>
      <c r="B227" s="12" t="s">
        <v>16</v>
      </c>
      <c r="C227" s="109">
        <f>C229+C231</f>
        <v>2132.6</v>
      </c>
      <c r="D227" s="109">
        <f aca="true" t="shared" si="54" ref="D227:I227">D229+D231</f>
        <v>519.4</v>
      </c>
      <c r="E227" s="109">
        <f t="shared" si="54"/>
        <v>413.2</v>
      </c>
      <c r="F227" s="109">
        <f t="shared" si="54"/>
        <v>300</v>
      </c>
      <c r="G227" s="109">
        <f t="shared" si="54"/>
        <v>300</v>
      </c>
      <c r="H227" s="109">
        <f t="shared" si="54"/>
        <v>300</v>
      </c>
      <c r="I227" s="109">
        <f t="shared" si="54"/>
        <v>300</v>
      </c>
      <c r="J227" s="134" t="s">
        <v>137</v>
      </c>
    </row>
    <row r="228" spans="1:10" ht="63.75" thickBot="1">
      <c r="A228" s="112"/>
      <c r="B228" s="76" t="s">
        <v>35</v>
      </c>
      <c r="C228" s="110"/>
      <c r="D228" s="110"/>
      <c r="E228" s="110"/>
      <c r="F228" s="110"/>
      <c r="G228" s="110"/>
      <c r="H228" s="110"/>
      <c r="I228" s="110"/>
      <c r="J228" s="135"/>
    </row>
    <row r="229" spans="1:10" ht="16.5" thickBot="1">
      <c r="A229" s="57">
        <v>171</v>
      </c>
      <c r="B229" s="8" t="s">
        <v>5</v>
      </c>
      <c r="C229" s="23">
        <f>D229+E229+F229+G229+H229+I229</f>
        <v>0</v>
      </c>
      <c r="D229" s="36">
        <v>0</v>
      </c>
      <c r="E229" s="22">
        <v>0</v>
      </c>
      <c r="F229" s="22">
        <f>F230</f>
        <v>0</v>
      </c>
      <c r="G229" s="22">
        <v>0</v>
      </c>
      <c r="H229" s="22">
        <v>0</v>
      </c>
      <c r="I229" s="22">
        <v>0</v>
      </c>
      <c r="J229" s="29"/>
    </row>
    <row r="230" spans="1:10" ht="32.25" thickBot="1">
      <c r="A230" s="111">
        <v>172</v>
      </c>
      <c r="B230" s="76" t="s">
        <v>28</v>
      </c>
      <c r="C230" s="23">
        <f>D230+E230+F230+G230+H230+I230</f>
        <v>0</v>
      </c>
      <c r="D230" s="36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9"/>
    </row>
    <row r="231" spans="1:10" ht="16.5" thickBot="1">
      <c r="A231" s="112"/>
      <c r="B231" s="8" t="s">
        <v>6</v>
      </c>
      <c r="C231" s="23">
        <f>D231+E231+F231+G231+H231+I231</f>
        <v>2132.6</v>
      </c>
      <c r="D231" s="36">
        <v>519.4</v>
      </c>
      <c r="E231" s="36">
        <f>E232</f>
        <v>413.2</v>
      </c>
      <c r="F231" s="36">
        <f>F232</f>
        <v>300</v>
      </c>
      <c r="G231" s="36">
        <f>G232</f>
        <v>300</v>
      </c>
      <c r="H231" s="36">
        <f>H232</f>
        <v>300</v>
      </c>
      <c r="I231" s="36">
        <f>I232</f>
        <v>300</v>
      </c>
      <c r="J231" s="29"/>
    </row>
    <row r="232" spans="1:10" ht="32.25" thickBot="1">
      <c r="A232" s="57">
        <v>173</v>
      </c>
      <c r="B232" s="76" t="s">
        <v>28</v>
      </c>
      <c r="C232" s="23">
        <f>D232+E232+F232+G232+H232+I232</f>
        <v>2132.6</v>
      </c>
      <c r="D232" s="36">
        <v>519.4</v>
      </c>
      <c r="E232" s="36">
        <v>413.2</v>
      </c>
      <c r="F232" s="36">
        <v>300</v>
      </c>
      <c r="G232" s="36">
        <v>300</v>
      </c>
      <c r="H232" s="36">
        <v>300</v>
      </c>
      <c r="I232" s="36">
        <v>300</v>
      </c>
      <c r="J232" s="30"/>
    </row>
    <row r="233" spans="1:10" ht="63" customHeight="1" thickBot="1">
      <c r="A233" s="57">
        <v>174</v>
      </c>
      <c r="B233" s="76" t="s">
        <v>45</v>
      </c>
      <c r="C233" s="23">
        <f>C234+C236</f>
        <v>320</v>
      </c>
      <c r="D233" s="23">
        <f aca="true" t="shared" si="55" ref="D233:I233">D234+D236</f>
        <v>160</v>
      </c>
      <c r="E233" s="23">
        <f t="shared" si="55"/>
        <v>160</v>
      </c>
      <c r="F233" s="23">
        <f t="shared" si="55"/>
        <v>0</v>
      </c>
      <c r="G233" s="23">
        <f t="shared" si="55"/>
        <v>0</v>
      </c>
      <c r="H233" s="23">
        <f t="shared" si="55"/>
        <v>0</v>
      </c>
      <c r="I233" s="23">
        <f t="shared" si="55"/>
        <v>0</v>
      </c>
      <c r="J233" s="29" t="s">
        <v>138</v>
      </c>
    </row>
    <row r="234" spans="1:10" ht="16.5" thickBot="1">
      <c r="A234" s="57">
        <v>175</v>
      </c>
      <c r="B234" s="8" t="s">
        <v>5</v>
      </c>
      <c r="C234" s="23">
        <f>D234+E234+F234+G234+H234+I234</f>
        <v>0</v>
      </c>
      <c r="D234" s="22">
        <f aca="true" t="shared" si="56" ref="D234:I234">D235</f>
        <v>0</v>
      </c>
      <c r="E234" s="22">
        <f t="shared" si="56"/>
        <v>0</v>
      </c>
      <c r="F234" s="22">
        <f t="shared" si="56"/>
        <v>0</v>
      </c>
      <c r="G234" s="22">
        <f t="shared" si="56"/>
        <v>0</v>
      </c>
      <c r="H234" s="22">
        <f t="shared" si="56"/>
        <v>0</v>
      </c>
      <c r="I234" s="22">
        <f t="shared" si="56"/>
        <v>0</v>
      </c>
      <c r="J234" s="29"/>
    </row>
    <row r="235" spans="1:10" ht="32.25" thickBot="1">
      <c r="A235" s="57">
        <v>176</v>
      </c>
      <c r="B235" s="76" t="s">
        <v>28</v>
      </c>
      <c r="C235" s="23">
        <f>D235+E235+F235+G235+H235+I235</f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9"/>
    </row>
    <row r="236" spans="1:10" ht="16.5" thickBot="1">
      <c r="A236" s="57">
        <v>177</v>
      </c>
      <c r="B236" s="8" t="s">
        <v>6</v>
      </c>
      <c r="C236" s="23">
        <f>D236+E236+F236+G236+H236+I236</f>
        <v>320</v>
      </c>
      <c r="D236" s="22">
        <f aca="true" t="shared" si="57" ref="D236:I236">D237</f>
        <v>160</v>
      </c>
      <c r="E236" s="22">
        <f t="shared" si="57"/>
        <v>160</v>
      </c>
      <c r="F236" s="22">
        <f t="shared" si="57"/>
        <v>0</v>
      </c>
      <c r="G236" s="22">
        <f t="shared" si="57"/>
        <v>0</v>
      </c>
      <c r="H236" s="22">
        <f t="shared" si="57"/>
        <v>0</v>
      </c>
      <c r="I236" s="22">
        <f t="shared" si="57"/>
        <v>0</v>
      </c>
      <c r="J236" s="29"/>
    </row>
    <row r="237" spans="1:10" ht="32.25" thickBot="1">
      <c r="A237" s="57">
        <v>178</v>
      </c>
      <c r="B237" s="76" t="s">
        <v>28</v>
      </c>
      <c r="C237" s="23">
        <f>D237+E237+F237+G237+H237+I237</f>
        <v>320</v>
      </c>
      <c r="D237" s="22">
        <v>160</v>
      </c>
      <c r="E237" s="22">
        <v>160</v>
      </c>
      <c r="F237" s="22">
        <v>0</v>
      </c>
      <c r="G237" s="22">
        <v>0</v>
      </c>
      <c r="H237" s="22">
        <v>0</v>
      </c>
      <c r="I237" s="22">
        <v>0</v>
      </c>
      <c r="J237" s="29"/>
    </row>
    <row r="238" spans="1:10" s="35" customFormat="1" ht="15.75" customHeight="1">
      <c r="A238" s="119">
        <v>179</v>
      </c>
      <c r="B238" s="27" t="s">
        <v>71</v>
      </c>
      <c r="C238" s="115">
        <f>C242+C244+C240</f>
        <v>0</v>
      </c>
      <c r="D238" s="115">
        <f aca="true" t="shared" si="58" ref="D238:I238">D242+D244+D240</f>
        <v>0</v>
      </c>
      <c r="E238" s="115">
        <f t="shared" si="58"/>
        <v>0</v>
      </c>
      <c r="F238" s="115">
        <f t="shared" si="58"/>
        <v>0</v>
      </c>
      <c r="G238" s="115">
        <f>G242+G244+G240</f>
        <v>0</v>
      </c>
      <c r="H238" s="115">
        <f t="shared" si="58"/>
        <v>0</v>
      </c>
      <c r="I238" s="115">
        <f t="shared" si="58"/>
        <v>0</v>
      </c>
      <c r="J238" s="117" t="s">
        <v>139</v>
      </c>
    </row>
    <row r="239" spans="1:10" s="35" customFormat="1" ht="52.5" customHeight="1" thickBot="1">
      <c r="A239" s="120"/>
      <c r="B239" s="78" t="s">
        <v>72</v>
      </c>
      <c r="C239" s="116"/>
      <c r="D239" s="116"/>
      <c r="E239" s="116"/>
      <c r="F239" s="116"/>
      <c r="G239" s="116"/>
      <c r="H239" s="116"/>
      <c r="I239" s="116"/>
      <c r="J239" s="118"/>
    </row>
    <row r="240" spans="1:10" s="35" customFormat="1" ht="16.5" thickBot="1">
      <c r="A240" s="58">
        <v>180</v>
      </c>
      <c r="B240" s="21" t="s">
        <v>65</v>
      </c>
      <c r="C240" s="25">
        <f aca="true" t="shared" si="59" ref="C240:C245">D240+E240+F240+G240+H240+I240</f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34"/>
    </row>
    <row r="241" spans="1:10" s="35" customFormat="1" ht="32.25" thickBot="1">
      <c r="A241" s="58">
        <v>181</v>
      </c>
      <c r="B241" s="78" t="s">
        <v>28</v>
      </c>
      <c r="C241" s="25">
        <f t="shared" si="59"/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34"/>
    </row>
    <row r="242" spans="1:10" s="35" customFormat="1" ht="16.5" thickBot="1">
      <c r="A242" s="58">
        <v>182</v>
      </c>
      <c r="B242" s="21" t="s">
        <v>5</v>
      </c>
      <c r="C242" s="25">
        <f t="shared" si="59"/>
        <v>0</v>
      </c>
      <c r="D242" s="24">
        <v>0</v>
      </c>
      <c r="E242" s="24">
        <v>0</v>
      </c>
      <c r="F242" s="24">
        <v>0</v>
      </c>
      <c r="G242" s="24">
        <f>G243</f>
        <v>0</v>
      </c>
      <c r="H242" s="24">
        <v>0</v>
      </c>
      <c r="I242" s="24">
        <v>0</v>
      </c>
      <c r="J242" s="34"/>
    </row>
    <row r="243" spans="1:10" s="35" customFormat="1" ht="30" customHeight="1" thickBot="1">
      <c r="A243" s="58">
        <v>183</v>
      </c>
      <c r="B243" s="78" t="s">
        <v>28</v>
      </c>
      <c r="C243" s="25">
        <f t="shared" si="59"/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34"/>
    </row>
    <row r="244" spans="1:10" s="35" customFormat="1" ht="21" customHeight="1" thickBot="1">
      <c r="A244" s="58">
        <v>184</v>
      </c>
      <c r="B244" s="21" t="s">
        <v>6</v>
      </c>
      <c r="C244" s="25">
        <f t="shared" si="59"/>
        <v>0</v>
      </c>
      <c r="D244" s="24">
        <v>0</v>
      </c>
      <c r="E244" s="24">
        <v>0</v>
      </c>
      <c r="F244" s="24">
        <v>0</v>
      </c>
      <c r="G244" s="24">
        <f>G245</f>
        <v>0</v>
      </c>
      <c r="H244" s="24">
        <v>0</v>
      </c>
      <c r="I244" s="24">
        <f>H244</f>
        <v>0</v>
      </c>
      <c r="J244" s="34"/>
    </row>
    <row r="245" spans="1:10" s="35" customFormat="1" ht="32.25" customHeight="1" thickBot="1">
      <c r="A245" s="40">
        <v>185</v>
      </c>
      <c r="B245" s="84" t="s">
        <v>28</v>
      </c>
      <c r="C245" s="25">
        <f t="shared" si="59"/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f>H245</f>
        <v>0</v>
      </c>
      <c r="J245" s="42"/>
    </row>
    <row r="246" spans="1:10" s="35" customFormat="1" ht="15.75" customHeight="1">
      <c r="A246" s="119">
        <v>186</v>
      </c>
      <c r="B246" s="27" t="s">
        <v>84</v>
      </c>
      <c r="C246" s="115">
        <f>SUM(D246:I247)</f>
        <v>2737.42897333248</v>
      </c>
      <c r="D246" s="127">
        <f aca="true" t="shared" si="60" ref="D246:I246">D248</f>
        <v>412.7</v>
      </c>
      <c r="E246" s="127">
        <f t="shared" si="60"/>
        <v>429.208</v>
      </c>
      <c r="F246" s="127">
        <f t="shared" si="60"/>
        <v>446.37632</v>
      </c>
      <c r="G246" s="127">
        <f t="shared" si="60"/>
        <v>464.23137280000003</v>
      </c>
      <c r="H246" s="127">
        <f t="shared" si="60"/>
        <v>482.80062771200005</v>
      </c>
      <c r="I246" s="127">
        <f t="shared" si="60"/>
        <v>502.1126528204801</v>
      </c>
      <c r="J246" s="117" t="s">
        <v>140</v>
      </c>
    </row>
    <row r="247" spans="1:10" s="35" customFormat="1" ht="84" customHeight="1" thickBot="1">
      <c r="A247" s="120"/>
      <c r="B247" s="78" t="s">
        <v>85</v>
      </c>
      <c r="C247" s="116"/>
      <c r="D247" s="128"/>
      <c r="E247" s="128"/>
      <c r="F247" s="128"/>
      <c r="G247" s="128"/>
      <c r="H247" s="128"/>
      <c r="I247" s="128"/>
      <c r="J247" s="118"/>
    </row>
    <row r="248" spans="1:10" s="35" customFormat="1" ht="16.5" thickBot="1">
      <c r="A248" s="64">
        <v>187</v>
      </c>
      <c r="B248" s="21" t="s">
        <v>6</v>
      </c>
      <c r="C248" s="25">
        <f>D248+E248+F248+G248+H248+I248</f>
        <v>2737.42897333248</v>
      </c>
      <c r="D248" s="37">
        <f aca="true" t="shared" si="61" ref="D248:I248">D249</f>
        <v>412.7</v>
      </c>
      <c r="E248" s="37">
        <f t="shared" si="61"/>
        <v>429.208</v>
      </c>
      <c r="F248" s="37">
        <f t="shared" si="61"/>
        <v>446.37632</v>
      </c>
      <c r="G248" s="37">
        <f t="shared" si="61"/>
        <v>464.23137280000003</v>
      </c>
      <c r="H248" s="37">
        <f t="shared" si="61"/>
        <v>482.80062771200005</v>
      </c>
      <c r="I248" s="37">
        <f t="shared" si="61"/>
        <v>502.1126528204801</v>
      </c>
      <c r="J248" s="34"/>
    </row>
    <row r="249" spans="1:10" s="35" customFormat="1" ht="32.25" thickBot="1">
      <c r="A249" s="64">
        <v>188</v>
      </c>
      <c r="B249" s="78" t="s">
        <v>28</v>
      </c>
      <c r="C249" s="25">
        <f>D249+E249+F249+G249+H249+I249</f>
        <v>2737.42897333248</v>
      </c>
      <c r="D249" s="37">
        <v>412.7</v>
      </c>
      <c r="E249" s="37">
        <f>D249*1.04</f>
        <v>429.208</v>
      </c>
      <c r="F249" s="37">
        <f>E249*1.04</f>
        <v>446.37632</v>
      </c>
      <c r="G249" s="37">
        <f>F249*1.04</f>
        <v>464.23137280000003</v>
      </c>
      <c r="H249" s="37">
        <f>G249*1.04</f>
        <v>482.80062771200005</v>
      </c>
      <c r="I249" s="37">
        <f>H249*1.04</f>
        <v>502.1126528204801</v>
      </c>
      <c r="J249" s="34"/>
    </row>
    <row r="250" spans="1:10" ht="15.75">
      <c r="A250" s="111">
        <v>170</v>
      </c>
      <c r="B250" s="12" t="s">
        <v>108</v>
      </c>
      <c r="C250" s="109">
        <f>C252+C254</f>
        <v>500</v>
      </c>
      <c r="D250" s="109">
        <f aca="true" t="shared" si="62" ref="D250:I250">D252+D254</f>
        <v>500</v>
      </c>
      <c r="E250" s="109">
        <f t="shared" si="62"/>
        <v>0</v>
      </c>
      <c r="F250" s="109">
        <f t="shared" si="62"/>
        <v>0</v>
      </c>
      <c r="G250" s="109">
        <f t="shared" si="62"/>
        <v>0</v>
      </c>
      <c r="H250" s="109">
        <f t="shared" si="62"/>
        <v>0</v>
      </c>
      <c r="I250" s="109">
        <f t="shared" si="62"/>
        <v>0</v>
      </c>
      <c r="J250" s="134"/>
    </row>
    <row r="251" spans="1:10" ht="48" thickBot="1">
      <c r="A251" s="112"/>
      <c r="B251" s="76" t="s">
        <v>109</v>
      </c>
      <c r="C251" s="110"/>
      <c r="D251" s="110"/>
      <c r="E251" s="110"/>
      <c r="F251" s="110"/>
      <c r="G251" s="110"/>
      <c r="H251" s="110"/>
      <c r="I251" s="110"/>
      <c r="J251" s="135"/>
    </row>
    <row r="252" spans="1:10" ht="16.5" thickBot="1">
      <c r="A252" s="92">
        <v>171</v>
      </c>
      <c r="B252" s="8" t="s">
        <v>5</v>
      </c>
      <c r="C252" s="23">
        <f>D252+E252+F252+G252+H252+I252</f>
        <v>0</v>
      </c>
      <c r="D252" s="36">
        <v>0</v>
      </c>
      <c r="E252" s="22">
        <v>0</v>
      </c>
      <c r="F252" s="22">
        <f>F253</f>
        <v>0</v>
      </c>
      <c r="G252" s="22">
        <v>0</v>
      </c>
      <c r="H252" s="22">
        <v>0</v>
      </c>
      <c r="I252" s="22">
        <v>0</v>
      </c>
      <c r="J252" s="29"/>
    </row>
    <row r="253" spans="1:10" ht="32.25" thickBot="1">
      <c r="A253" s="111">
        <v>172</v>
      </c>
      <c r="B253" s="76" t="s">
        <v>28</v>
      </c>
      <c r="C253" s="23">
        <f>D253+E253+F253+G253+H253+I253</f>
        <v>0</v>
      </c>
      <c r="D253" s="36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9"/>
    </row>
    <row r="254" spans="1:10" ht="16.5" thickBot="1">
      <c r="A254" s="112"/>
      <c r="B254" s="8" t="s">
        <v>6</v>
      </c>
      <c r="C254" s="23">
        <f>D254+E254+F254+G254+H254+I254</f>
        <v>500</v>
      </c>
      <c r="D254" s="36">
        <f aca="true" t="shared" si="63" ref="D254:I254">D255</f>
        <v>500</v>
      </c>
      <c r="E254" s="36">
        <f t="shared" si="63"/>
        <v>0</v>
      </c>
      <c r="F254" s="36">
        <f t="shared" si="63"/>
        <v>0</v>
      </c>
      <c r="G254" s="36">
        <f t="shared" si="63"/>
        <v>0</v>
      </c>
      <c r="H254" s="36">
        <f t="shared" si="63"/>
        <v>0</v>
      </c>
      <c r="I254" s="36">
        <f t="shared" si="63"/>
        <v>0</v>
      </c>
      <c r="J254" s="29"/>
    </row>
    <row r="255" spans="1:10" ht="32.25" thickBot="1">
      <c r="A255" s="92">
        <v>173</v>
      </c>
      <c r="B255" s="76" t="s">
        <v>28</v>
      </c>
      <c r="C255" s="23">
        <f>D255+E255+F255+G255+H255+I255</f>
        <v>500</v>
      </c>
      <c r="D255" s="36">
        <v>500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0"/>
    </row>
    <row r="256" spans="1:10" ht="47.25" customHeight="1" thickBot="1">
      <c r="A256" s="57">
        <v>189</v>
      </c>
      <c r="B256" s="146" t="s">
        <v>102</v>
      </c>
      <c r="C256" s="147"/>
      <c r="D256" s="147"/>
      <c r="E256" s="147"/>
      <c r="F256" s="147"/>
      <c r="G256" s="147"/>
      <c r="H256" s="147"/>
      <c r="I256" s="147"/>
      <c r="J256" s="148"/>
    </row>
    <row r="257" spans="1:10" ht="16.5" thickBot="1">
      <c r="A257" s="57">
        <v>190</v>
      </c>
      <c r="B257" s="8" t="s">
        <v>9</v>
      </c>
      <c r="C257" s="18">
        <f aca="true" t="shared" si="64" ref="C257:I257">C258+C260</f>
        <v>76753.49482540032</v>
      </c>
      <c r="D257" s="18">
        <f t="shared" si="64"/>
        <v>15588.999999999998</v>
      </c>
      <c r="E257" s="18">
        <f t="shared" si="64"/>
        <v>11471.931999999999</v>
      </c>
      <c r="F257" s="18">
        <f t="shared" si="64"/>
        <v>11930.813279999998</v>
      </c>
      <c r="G257" s="18">
        <f t="shared" si="64"/>
        <v>12408.049811199999</v>
      </c>
      <c r="H257" s="18">
        <f t="shared" si="64"/>
        <v>12904.375803648</v>
      </c>
      <c r="I257" s="18">
        <f t="shared" si="64"/>
        <v>13420.554835793922</v>
      </c>
      <c r="J257" s="29"/>
    </row>
    <row r="258" spans="1:10" ht="16.5" thickBot="1">
      <c r="A258" s="57">
        <v>191</v>
      </c>
      <c r="B258" s="8" t="s">
        <v>5</v>
      </c>
      <c r="C258" s="18">
        <f>C272+C286</f>
        <v>33578.774980853756</v>
      </c>
      <c r="D258" s="19">
        <f>D272+D281+D286</f>
        <v>5062.4</v>
      </c>
      <c r="E258" s="19">
        <f>E272+E281+E286</f>
        <v>5264.896</v>
      </c>
      <c r="F258" s="19">
        <f>F272+F281+F286</f>
        <v>5475.49184</v>
      </c>
      <c r="G258" s="19">
        <f>G272+G286+G281</f>
        <v>5694.5115135999995</v>
      </c>
      <c r="H258" s="19">
        <f>H272+H286+H281</f>
        <v>5922.291974144</v>
      </c>
      <c r="I258" s="19">
        <f>I272+I286+I281+I311</f>
        <v>6159.183653109761</v>
      </c>
      <c r="J258" s="29"/>
    </row>
    <row r="259" spans="1:10" ht="36.75" customHeight="1" thickBot="1">
      <c r="A259" s="57">
        <v>192</v>
      </c>
      <c r="B259" s="76" t="s">
        <v>28</v>
      </c>
      <c r="C259" s="18">
        <f>C273</f>
        <v>24116.172186193922</v>
      </c>
      <c r="D259" s="19">
        <f>D273</f>
        <v>3635.8</v>
      </c>
      <c r="E259" s="19">
        <f>E273</f>
        <v>3781.2320000000004</v>
      </c>
      <c r="F259" s="19">
        <f>F273</f>
        <v>3932.4812800000004</v>
      </c>
      <c r="G259" s="19">
        <f>G273+G287+G282</f>
        <v>4089.7805312000005</v>
      </c>
      <c r="H259" s="19">
        <f>H273+H287+H282</f>
        <v>4253.371752448001</v>
      </c>
      <c r="I259" s="19">
        <f>I273+I287+I282</f>
        <v>4423.506622545921</v>
      </c>
      <c r="J259" s="29"/>
    </row>
    <row r="260" spans="1:10" ht="16.5" thickBot="1">
      <c r="A260" s="57">
        <v>193</v>
      </c>
      <c r="B260" s="8" t="s">
        <v>6</v>
      </c>
      <c r="C260" s="18">
        <f>C274+C278+C283+C288</f>
        <v>43174.71984454656</v>
      </c>
      <c r="D260" s="37">
        <f>D274+D278+D283+D288+D308</f>
        <v>10526.599999999999</v>
      </c>
      <c r="E260" s="37">
        <f>E274+E278+E283+E288+E308-0.1</f>
        <v>6207.035999999999</v>
      </c>
      <c r="F260" s="37">
        <f>F274+F278+F283+F288+F308-0.1</f>
        <v>6455.321439999999</v>
      </c>
      <c r="G260" s="37">
        <f>G274+G278+G283+G288+G308-0.1</f>
        <v>6713.5382976</v>
      </c>
      <c r="H260" s="37">
        <f>H274+H278+H283+H288+H308-0.1</f>
        <v>6982.083829504</v>
      </c>
      <c r="I260" s="37">
        <f>I274+I278+I283+I288+I308-0.1</f>
        <v>7261.371182684161</v>
      </c>
      <c r="J260" s="29"/>
    </row>
    <row r="261" spans="1:10" ht="37.5" customHeight="1" thickBot="1">
      <c r="A261" s="57">
        <v>194</v>
      </c>
      <c r="B261" s="76" t="s">
        <v>28</v>
      </c>
      <c r="C261" s="18">
        <f>C275+C279</f>
        <v>22008.212584243203</v>
      </c>
      <c r="D261" s="37">
        <f aca="true" t="shared" si="65" ref="D261:I261">D275+D279</f>
        <v>3318</v>
      </c>
      <c r="E261" s="37">
        <f t="shared" si="65"/>
        <v>3450.7200000000003</v>
      </c>
      <c r="F261" s="37">
        <f t="shared" si="65"/>
        <v>3588.7488000000003</v>
      </c>
      <c r="G261" s="37">
        <f t="shared" si="65"/>
        <v>3732.2987520000006</v>
      </c>
      <c r="H261" s="37">
        <f t="shared" si="65"/>
        <v>3881.590702080001</v>
      </c>
      <c r="I261" s="37">
        <f t="shared" si="65"/>
        <v>4036.854330163201</v>
      </c>
      <c r="J261" s="29"/>
    </row>
    <row r="262" spans="1:10" ht="16.5" customHeight="1" hidden="1" thickBot="1">
      <c r="A262" s="57"/>
      <c r="B262" s="8" t="s">
        <v>7</v>
      </c>
      <c r="C262" s="19"/>
      <c r="D262" s="19"/>
      <c r="E262" s="19"/>
      <c r="F262" s="19"/>
      <c r="G262" s="19"/>
      <c r="H262" s="19"/>
      <c r="I262" s="19"/>
      <c r="J262" s="29"/>
    </row>
    <row r="263" spans="1:10" ht="16.5" customHeight="1" hidden="1" thickBot="1">
      <c r="A263" s="57"/>
      <c r="B263" s="8" t="s">
        <v>6</v>
      </c>
      <c r="C263" s="19"/>
      <c r="D263" s="19"/>
      <c r="E263" s="19"/>
      <c r="F263" s="19"/>
      <c r="G263" s="19"/>
      <c r="H263" s="19"/>
      <c r="I263" s="19"/>
      <c r="J263" s="29"/>
    </row>
    <row r="264" spans="1:10" ht="32.25" customHeight="1" hidden="1" thickBot="1">
      <c r="A264" s="57"/>
      <c r="B264" s="8" t="s">
        <v>8</v>
      </c>
      <c r="C264" s="19"/>
      <c r="D264" s="19"/>
      <c r="E264" s="19"/>
      <c r="F264" s="19"/>
      <c r="G264" s="19"/>
      <c r="H264" s="19"/>
      <c r="I264" s="19"/>
      <c r="J264" s="29"/>
    </row>
    <row r="265" spans="1:10" ht="15.75" customHeight="1" hidden="1">
      <c r="A265" s="111"/>
      <c r="B265" s="12" t="s">
        <v>17</v>
      </c>
      <c r="C265" s="144"/>
      <c r="D265" s="144"/>
      <c r="E265" s="144"/>
      <c r="F265" s="144"/>
      <c r="G265" s="144"/>
      <c r="H265" s="144"/>
      <c r="I265" s="144"/>
      <c r="J265" s="134"/>
    </row>
    <row r="266" spans="1:10" ht="79.5" customHeight="1" hidden="1" thickBot="1">
      <c r="A266" s="112"/>
      <c r="B266" s="20" t="s">
        <v>18</v>
      </c>
      <c r="C266" s="145"/>
      <c r="D266" s="145"/>
      <c r="E266" s="145"/>
      <c r="F266" s="145"/>
      <c r="G266" s="145"/>
      <c r="H266" s="145"/>
      <c r="I266" s="145"/>
      <c r="J266" s="135"/>
    </row>
    <row r="267" spans="1:10" ht="16.5" customHeight="1" hidden="1" thickBot="1">
      <c r="A267" s="57"/>
      <c r="B267" s="8" t="s">
        <v>5</v>
      </c>
      <c r="C267" s="19"/>
      <c r="D267" s="19"/>
      <c r="E267" s="19"/>
      <c r="F267" s="19"/>
      <c r="G267" s="19"/>
      <c r="H267" s="19"/>
      <c r="I267" s="19"/>
      <c r="J267" s="29"/>
    </row>
    <row r="268" spans="1:10" ht="48" customHeight="1" hidden="1" thickBot="1">
      <c r="A268" s="57"/>
      <c r="B268" s="8" t="s">
        <v>28</v>
      </c>
      <c r="C268" s="19"/>
      <c r="D268" s="19"/>
      <c r="E268" s="19"/>
      <c r="F268" s="19"/>
      <c r="G268" s="19"/>
      <c r="H268" s="19"/>
      <c r="I268" s="19"/>
      <c r="J268" s="29"/>
    </row>
    <row r="269" spans="1:10" ht="16.5" customHeight="1" hidden="1" thickBot="1">
      <c r="A269" s="57"/>
      <c r="B269" s="8" t="s">
        <v>6</v>
      </c>
      <c r="C269" s="19"/>
      <c r="D269" s="19"/>
      <c r="E269" s="19"/>
      <c r="F269" s="19"/>
      <c r="G269" s="19"/>
      <c r="H269" s="19"/>
      <c r="I269" s="19"/>
      <c r="J269" s="29"/>
    </row>
    <row r="270" spans="1:10" ht="48" customHeight="1" hidden="1" thickBot="1">
      <c r="A270" s="57"/>
      <c r="B270" s="8" t="s">
        <v>28</v>
      </c>
      <c r="C270" s="19"/>
      <c r="D270" s="19"/>
      <c r="E270" s="19"/>
      <c r="F270" s="19"/>
      <c r="G270" s="19"/>
      <c r="H270" s="19"/>
      <c r="I270" s="19"/>
      <c r="J270" s="29"/>
    </row>
    <row r="271" spans="1:10" ht="40.5" customHeight="1" thickBot="1">
      <c r="A271" s="57">
        <v>195</v>
      </c>
      <c r="B271" s="77" t="s">
        <v>38</v>
      </c>
      <c r="C271" s="18">
        <f>C272+C274</f>
        <v>69760.99283069951</v>
      </c>
      <c r="D271" s="18">
        <f aca="true" t="shared" si="66" ref="D271:I271">D272+D274</f>
        <v>10517.3</v>
      </c>
      <c r="E271" s="18">
        <f t="shared" si="66"/>
        <v>10937.991999999998</v>
      </c>
      <c r="F271" s="18">
        <f t="shared" si="66"/>
        <v>11375.51168</v>
      </c>
      <c r="G271" s="18">
        <f t="shared" si="66"/>
        <v>11830.5321472</v>
      </c>
      <c r="H271" s="18">
        <f t="shared" si="66"/>
        <v>12303.753433088</v>
      </c>
      <c r="I271" s="18">
        <f t="shared" si="66"/>
        <v>12795.903570411521</v>
      </c>
      <c r="J271" s="29" t="s">
        <v>141</v>
      </c>
    </row>
    <row r="272" spans="1:10" ht="16.5" thickBot="1">
      <c r="A272" s="57">
        <v>196</v>
      </c>
      <c r="B272" s="8" t="s">
        <v>5</v>
      </c>
      <c r="C272" s="18">
        <f>D272+E272+F272+G272+H272+I272</f>
        <v>33578.774980853756</v>
      </c>
      <c r="D272" s="19">
        <v>5062.4</v>
      </c>
      <c r="E272" s="19">
        <f aca="true" t="shared" si="67" ref="E272:I275">D272*1.04</f>
        <v>5264.896</v>
      </c>
      <c r="F272" s="19">
        <f t="shared" si="67"/>
        <v>5475.49184</v>
      </c>
      <c r="G272" s="19">
        <f t="shared" si="67"/>
        <v>5694.5115135999995</v>
      </c>
      <c r="H272" s="19">
        <f t="shared" si="67"/>
        <v>5922.291974144</v>
      </c>
      <c r="I272" s="19">
        <f t="shared" si="67"/>
        <v>6159.183653109761</v>
      </c>
      <c r="J272" s="29"/>
    </row>
    <row r="273" spans="1:10" ht="36.75" customHeight="1" thickBot="1">
      <c r="A273" s="57">
        <v>197</v>
      </c>
      <c r="B273" s="76" t="s">
        <v>28</v>
      </c>
      <c r="C273" s="18">
        <f>D273+E273+F273+G273+H273+I273</f>
        <v>24116.172186193922</v>
      </c>
      <c r="D273" s="19">
        <v>3635.8</v>
      </c>
      <c r="E273" s="19">
        <f t="shared" si="67"/>
        <v>3781.2320000000004</v>
      </c>
      <c r="F273" s="19">
        <f t="shared" si="67"/>
        <v>3932.4812800000004</v>
      </c>
      <c r="G273" s="19">
        <f t="shared" si="67"/>
        <v>4089.7805312000005</v>
      </c>
      <c r="H273" s="19">
        <f t="shared" si="67"/>
        <v>4253.371752448001</v>
      </c>
      <c r="I273" s="19">
        <f t="shared" si="67"/>
        <v>4423.506622545921</v>
      </c>
      <c r="J273" s="29"/>
    </row>
    <row r="274" spans="1:10" ht="16.5" thickBot="1">
      <c r="A274" s="57">
        <v>198</v>
      </c>
      <c r="B274" s="8" t="s">
        <v>12</v>
      </c>
      <c r="C274" s="18">
        <f>D274+E274+F274+G274+H274+I274</f>
        <v>36182.21784984576</v>
      </c>
      <c r="D274" s="19">
        <f>3130+2324.9</f>
        <v>5454.9</v>
      </c>
      <c r="E274" s="19">
        <f t="shared" si="67"/>
        <v>5673.096</v>
      </c>
      <c r="F274" s="19">
        <f t="shared" si="67"/>
        <v>5900.01984</v>
      </c>
      <c r="G274" s="19">
        <f t="shared" si="67"/>
        <v>6136.0206336</v>
      </c>
      <c r="H274" s="19">
        <f t="shared" si="67"/>
        <v>6381.461458944001</v>
      </c>
      <c r="I274" s="19">
        <f t="shared" si="67"/>
        <v>6636.719917301761</v>
      </c>
      <c r="J274" s="29"/>
    </row>
    <row r="275" spans="1:10" ht="31.5" customHeight="1" thickBot="1">
      <c r="A275" s="57">
        <v>199</v>
      </c>
      <c r="B275" s="76" t="s">
        <v>28</v>
      </c>
      <c r="C275" s="18">
        <f>D275+E275+F275+G275+H275+I275</f>
        <v>22008.212584243203</v>
      </c>
      <c r="D275" s="19">
        <v>3318</v>
      </c>
      <c r="E275" s="19">
        <f t="shared" si="67"/>
        <v>3450.7200000000003</v>
      </c>
      <c r="F275" s="19">
        <f t="shared" si="67"/>
        <v>3588.7488000000003</v>
      </c>
      <c r="G275" s="19">
        <f t="shared" si="67"/>
        <v>3732.2987520000006</v>
      </c>
      <c r="H275" s="19">
        <f t="shared" si="67"/>
        <v>3881.590702080001</v>
      </c>
      <c r="I275" s="19">
        <f t="shared" si="67"/>
        <v>4036.854330163201</v>
      </c>
      <c r="J275" s="29"/>
    </row>
    <row r="276" spans="1:10" ht="15.75">
      <c r="A276" s="111">
        <v>200</v>
      </c>
      <c r="B276" s="12" t="s">
        <v>15</v>
      </c>
      <c r="C276" s="144">
        <v>0</v>
      </c>
      <c r="D276" s="144">
        <v>0</v>
      </c>
      <c r="E276" s="144">
        <v>0</v>
      </c>
      <c r="F276" s="144">
        <v>0</v>
      </c>
      <c r="G276" s="144">
        <v>0</v>
      </c>
      <c r="H276" s="144">
        <v>0</v>
      </c>
      <c r="I276" s="144">
        <v>0</v>
      </c>
      <c r="J276" s="139"/>
    </row>
    <row r="277" spans="1:10" ht="35.25" customHeight="1" thickBot="1">
      <c r="A277" s="112"/>
      <c r="B277" s="78" t="s">
        <v>19</v>
      </c>
      <c r="C277" s="145"/>
      <c r="D277" s="145"/>
      <c r="E277" s="145"/>
      <c r="F277" s="145"/>
      <c r="G277" s="145"/>
      <c r="H277" s="145"/>
      <c r="I277" s="145"/>
      <c r="J277" s="140"/>
    </row>
    <row r="278" spans="1:10" ht="16.5" thickBot="1">
      <c r="A278" s="57">
        <v>201</v>
      </c>
      <c r="B278" s="8" t="s">
        <v>6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29"/>
    </row>
    <row r="279" spans="1:10" ht="32.25" thickBot="1">
      <c r="A279" s="57">
        <v>202</v>
      </c>
      <c r="B279" s="76" t="s">
        <v>28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29"/>
    </row>
    <row r="280" spans="1:10" ht="37.5" customHeight="1" thickBot="1">
      <c r="A280" s="57">
        <v>203</v>
      </c>
      <c r="B280" s="77" t="s">
        <v>46</v>
      </c>
      <c r="C280" s="16">
        <f>C281+C283</f>
        <v>444.40935598080006</v>
      </c>
      <c r="D280" s="18">
        <f aca="true" t="shared" si="68" ref="D280:I280">D281+D283</f>
        <v>67</v>
      </c>
      <c r="E280" s="18">
        <f>E281+E283</f>
        <v>69.68</v>
      </c>
      <c r="F280" s="18">
        <f t="shared" si="68"/>
        <v>72.4672</v>
      </c>
      <c r="G280" s="18">
        <f t="shared" si="68"/>
        <v>75.36588800000001</v>
      </c>
      <c r="H280" s="18">
        <f t="shared" si="68"/>
        <v>78.38052352000001</v>
      </c>
      <c r="I280" s="18">
        <f t="shared" si="68"/>
        <v>81.51574446080001</v>
      </c>
      <c r="J280" s="139" t="s">
        <v>141</v>
      </c>
    </row>
    <row r="281" spans="1:10" ht="16.5" thickBot="1">
      <c r="A281" s="57">
        <v>204</v>
      </c>
      <c r="B281" s="8" t="s">
        <v>5</v>
      </c>
      <c r="C281" s="13">
        <f>D281+E281+F281+G281+H281+I281</f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40"/>
    </row>
    <row r="282" spans="1:10" ht="32.25" thickBot="1">
      <c r="A282" s="57">
        <v>205</v>
      </c>
      <c r="B282" s="76" t="s">
        <v>28</v>
      </c>
      <c r="C282" s="13">
        <f>D282+E282+F282+G282+H282+I282</f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29"/>
    </row>
    <row r="283" spans="1:10" ht="16.5" thickBot="1">
      <c r="A283" s="57">
        <v>206</v>
      </c>
      <c r="B283" s="8" t="s">
        <v>6</v>
      </c>
      <c r="C283" s="13">
        <f>D283+E283+F283+G283+H283+I283</f>
        <v>444.40935598080006</v>
      </c>
      <c r="D283" s="19">
        <v>67</v>
      </c>
      <c r="E283" s="19">
        <f>D283*1.04</f>
        <v>69.68</v>
      </c>
      <c r="F283" s="19">
        <f>E283*1.04</f>
        <v>72.4672</v>
      </c>
      <c r="G283" s="19">
        <f>F283*1.04</f>
        <v>75.36588800000001</v>
      </c>
      <c r="H283" s="19">
        <f>G283*1.04</f>
        <v>78.38052352000001</v>
      </c>
      <c r="I283" s="19">
        <f>H283*1.04</f>
        <v>81.51574446080001</v>
      </c>
      <c r="J283" s="29"/>
    </row>
    <row r="284" spans="1:10" ht="32.25" thickBot="1">
      <c r="A284" s="57">
        <v>207</v>
      </c>
      <c r="B284" s="76" t="s">
        <v>28</v>
      </c>
      <c r="C284" s="13">
        <f>D284+E284+F284+G284+H284+I284</f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29"/>
    </row>
    <row r="285" spans="1:10" ht="65.25" customHeight="1" thickBot="1">
      <c r="A285" s="57">
        <v>208</v>
      </c>
      <c r="B285" s="33" t="s">
        <v>91</v>
      </c>
      <c r="C285" s="16">
        <f aca="true" t="shared" si="69" ref="C285:I285">C286+C288</f>
        <v>6548.092638720001</v>
      </c>
      <c r="D285" s="16">
        <f t="shared" si="69"/>
        <v>4858.2</v>
      </c>
      <c r="E285" s="16">
        <f t="shared" si="69"/>
        <v>312</v>
      </c>
      <c r="F285" s="16">
        <f t="shared" si="69"/>
        <v>324.48</v>
      </c>
      <c r="G285" s="16">
        <f t="shared" si="69"/>
        <v>337.4592</v>
      </c>
      <c r="H285" s="16">
        <f t="shared" si="69"/>
        <v>350.95756800000004</v>
      </c>
      <c r="I285" s="16">
        <f t="shared" si="69"/>
        <v>364.99587072</v>
      </c>
      <c r="J285" s="31" t="s">
        <v>142</v>
      </c>
    </row>
    <row r="286" spans="1:10" ht="16.5" thickBot="1">
      <c r="A286" s="57">
        <v>209</v>
      </c>
      <c r="B286" s="8" t="s">
        <v>5</v>
      </c>
      <c r="C286" s="13">
        <f>D286+E286+F286+G286+H286+I286</f>
        <v>0</v>
      </c>
      <c r="D286" s="24">
        <v>0</v>
      </c>
      <c r="E286" s="13">
        <f aca="true" t="shared" si="70" ref="E286:I287">E291+E296</f>
        <v>0</v>
      </c>
      <c r="F286" s="13">
        <f>F287</f>
        <v>0</v>
      </c>
      <c r="G286" s="13">
        <f t="shared" si="70"/>
        <v>0</v>
      </c>
      <c r="H286" s="13">
        <f t="shared" si="70"/>
        <v>0</v>
      </c>
      <c r="I286" s="13">
        <f t="shared" si="70"/>
        <v>0</v>
      </c>
      <c r="J286" s="29"/>
    </row>
    <row r="287" spans="1:10" ht="21" customHeight="1" thickBot="1">
      <c r="A287" s="57">
        <v>210</v>
      </c>
      <c r="B287" s="76" t="s">
        <v>54</v>
      </c>
      <c r="C287" s="13">
        <f>D287+E287+F287+G287+H287+I287</f>
        <v>0</v>
      </c>
      <c r="D287" s="24">
        <v>0</v>
      </c>
      <c r="E287" s="13">
        <f t="shared" si="70"/>
        <v>0</v>
      </c>
      <c r="F287" s="13">
        <f>F292</f>
        <v>0</v>
      </c>
      <c r="G287" s="13">
        <f t="shared" si="70"/>
        <v>0</v>
      </c>
      <c r="H287" s="13">
        <f t="shared" si="70"/>
        <v>0</v>
      </c>
      <c r="I287" s="13">
        <f t="shared" si="70"/>
        <v>0</v>
      </c>
      <c r="J287" s="29"/>
    </row>
    <row r="288" spans="1:10" ht="16.5" thickBot="1">
      <c r="A288" s="57">
        <v>211</v>
      </c>
      <c r="B288" s="8" t="s">
        <v>6</v>
      </c>
      <c r="C288" s="13">
        <f>D288+E288+F288+G288+H288+I288</f>
        <v>6548.092638720001</v>
      </c>
      <c r="D288" s="24">
        <f>D289</f>
        <v>4858.2</v>
      </c>
      <c r="E288" s="24">
        <f>E293+E298+E303</f>
        <v>312</v>
      </c>
      <c r="F288" s="24">
        <f>F289</f>
        <v>324.48</v>
      </c>
      <c r="G288" s="24">
        <f>G293+G298+G303</f>
        <v>337.4592</v>
      </c>
      <c r="H288" s="24">
        <f>H293+H298+H303</f>
        <v>350.95756800000004</v>
      </c>
      <c r="I288" s="24">
        <f>I293+I298+I303</f>
        <v>364.99587072</v>
      </c>
      <c r="J288" s="29"/>
    </row>
    <row r="289" spans="1:10" s="35" customFormat="1" ht="20.25" customHeight="1" thickBot="1">
      <c r="A289" s="57">
        <v>212</v>
      </c>
      <c r="B289" s="76" t="s">
        <v>55</v>
      </c>
      <c r="C289" s="13">
        <f>D289+E289+F289+G289+H289+I289</f>
        <v>6548.092638720001</v>
      </c>
      <c r="D289" s="13">
        <f>D294+D299</f>
        <v>4858.2</v>
      </c>
      <c r="E289" s="13">
        <f>E294</f>
        <v>312</v>
      </c>
      <c r="F289" s="13">
        <f>F294</f>
        <v>324.48</v>
      </c>
      <c r="G289" s="13">
        <f>G294</f>
        <v>337.4592</v>
      </c>
      <c r="H289" s="13">
        <f>H294</f>
        <v>350.95756800000004</v>
      </c>
      <c r="I289" s="13">
        <f>I294</f>
        <v>364.99587072</v>
      </c>
      <c r="J289" s="29"/>
    </row>
    <row r="290" spans="1:10" s="35" customFormat="1" ht="96.75" customHeight="1" thickBot="1">
      <c r="A290" s="57">
        <v>213</v>
      </c>
      <c r="B290" s="33" t="s">
        <v>63</v>
      </c>
      <c r="C290" s="16">
        <f aca="true" t="shared" si="71" ref="C290:I290">C291+C293</f>
        <v>1989.8926387200001</v>
      </c>
      <c r="D290" s="16">
        <f t="shared" si="71"/>
        <v>300</v>
      </c>
      <c r="E290" s="16">
        <f t="shared" si="71"/>
        <v>312</v>
      </c>
      <c r="F290" s="16">
        <f t="shared" si="71"/>
        <v>324.48</v>
      </c>
      <c r="G290" s="16">
        <f t="shared" si="71"/>
        <v>337.4592</v>
      </c>
      <c r="H290" s="16">
        <f t="shared" si="71"/>
        <v>350.95756800000004</v>
      </c>
      <c r="I290" s="16">
        <f t="shared" si="71"/>
        <v>364.99587072</v>
      </c>
      <c r="J290" s="31"/>
    </row>
    <row r="291" spans="1:10" s="35" customFormat="1" ht="16.5" thickBot="1">
      <c r="A291" s="57">
        <v>214</v>
      </c>
      <c r="B291" s="8" t="s">
        <v>5</v>
      </c>
      <c r="C291" s="13">
        <f>D291+E291+F291+G291+H291+I291</f>
        <v>0</v>
      </c>
      <c r="D291" s="13">
        <f aca="true" t="shared" si="72" ref="D291:I291">D292</f>
        <v>0</v>
      </c>
      <c r="E291" s="13">
        <f t="shared" si="72"/>
        <v>0</v>
      </c>
      <c r="F291" s="13">
        <f t="shared" si="72"/>
        <v>0</v>
      </c>
      <c r="G291" s="13">
        <f t="shared" si="72"/>
        <v>0</v>
      </c>
      <c r="H291" s="13">
        <f t="shared" si="72"/>
        <v>0</v>
      </c>
      <c r="I291" s="13">
        <f t="shared" si="72"/>
        <v>0</v>
      </c>
      <c r="J291" s="29"/>
    </row>
    <row r="292" spans="1:10" s="35" customFormat="1" ht="32.25" thickBot="1">
      <c r="A292" s="57">
        <v>215</v>
      </c>
      <c r="B292" s="8" t="s">
        <v>54</v>
      </c>
      <c r="C292" s="13">
        <f>D292+E292+F292+G292+H292+I292</f>
        <v>0</v>
      </c>
      <c r="D292" s="24"/>
      <c r="E292" s="13"/>
      <c r="F292" s="13"/>
      <c r="G292" s="13"/>
      <c r="H292" s="13"/>
      <c r="I292" s="13"/>
      <c r="J292" s="29"/>
    </row>
    <row r="293" spans="1:10" s="35" customFormat="1" ht="16.5" thickBot="1">
      <c r="A293" s="57">
        <v>216</v>
      </c>
      <c r="B293" s="8" t="s">
        <v>6</v>
      </c>
      <c r="C293" s="13">
        <f>D293+E293+F293+G293+H293+I293</f>
        <v>1989.8926387200001</v>
      </c>
      <c r="D293" s="24">
        <f aca="true" t="shared" si="73" ref="D293:I293">D294</f>
        <v>300</v>
      </c>
      <c r="E293" s="24">
        <f t="shared" si="73"/>
        <v>312</v>
      </c>
      <c r="F293" s="24">
        <f t="shared" si="73"/>
        <v>324.48</v>
      </c>
      <c r="G293" s="24">
        <f t="shared" si="73"/>
        <v>337.4592</v>
      </c>
      <c r="H293" s="24">
        <f t="shared" si="73"/>
        <v>350.95756800000004</v>
      </c>
      <c r="I293" s="24">
        <f t="shared" si="73"/>
        <v>364.99587072</v>
      </c>
      <c r="J293" s="29"/>
    </row>
    <row r="294" spans="1:10" s="35" customFormat="1" ht="32.25" thickBot="1">
      <c r="A294" s="57">
        <v>217</v>
      </c>
      <c r="B294" s="8" t="s">
        <v>55</v>
      </c>
      <c r="C294" s="13">
        <f>D294+E294+F294+G294+H294+I294</f>
        <v>1989.8926387200001</v>
      </c>
      <c r="D294" s="13">
        <v>300</v>
      </c>
      <c r="E294" s="13">
        <f>D294*1.04</f>
        <v>312</v>
      </c>
      <c r="F294" s="13">
        <f>E294*1.04</f>
        <v>324.48</v>
      </c>
      <c r="G294" s="13">
        <f>F294*1.04</f>
        <v>337.4592</v>
      </c>
      <c r="H294" s="13">
        <f>G294*1.04</f>
        <v>350.95756800000004</v>
      </c>
      <c r="I294" s="13">
        <f>H294*1.04</f>
        <v>364.99587072</v>
      </c>
      <c r="J294" s="29"/>
    </row>
    <row r="295" spans="1:10" s="35" customFormat="1" ht="65.25" customHeight="1" thickBot="1">
      <c r="A295" s="57">
        <v>218</v>
      </c>
      <c r="B295" s="33" t="s">
        <v>64</v>
      </c>
      <c r="C295" s="16">
        <f aca="true" t="shared" si="74" ref="C295:I295">C296+C298</f>
        <v>4558.2</v>
      </c>
      <c r="D295" s="16">
        <f t="shared" si="74"/>
        <v>4558.2</v>
      </c>
      <c r="E295" s="16">
        <f t="shared" si="74"/>
        <v>0</v>
      </c>
      <c r="F295" s="16">
        <f t="shared" si="74"/>
        <v>0</v>
      </c>
      <c r="G295" s="16">
        <f t="shared" si="74"/>
        <v>0</v>
      </c>
      <c r="H295" s="16">
        <f t="shared" si="74"/>
        <v>0</v>
      </c>
      <c r="I295" s="16">
        <f t="shared" si="74"/>
        <v>0</v>
      </c>
      <c r="J295" s="31"/>
    </row>
    <row r="296" spans="1:10" s="35" customFormat="1" ht="16.5" thickBot="1">
      <c r="A296" s="57">
        <v>219</v>
      </c>
      <c r="B296" s="8" t="s">
        <v>5</v>
      </c>
      <c r="C296" s="13">
        <f>D296+E296+F296+G296+H296+I296</f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29"/>
    </row>
    <row r="297" spans="1:10" s="35" customFormat="1" ht="32.25" thickBot="1">
      <c r="A297" s="57">
        <v>220</v>
      </c>
      <c r="B297" s="8" t="s">
        <v>54</v>
      </c>
      <c r="C297" s="13">
        <f>D297+E297+F297+G297+H297+I297</f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29"/>
    </row>
    <row r="298" spans="1:10" s="35" customFormat="1" ht="16.5" thickBot="1">
      <c r="A298" s="57">
        <v>221</v>
      </c>
      <c r="B298" s="8" t="s">
        <v>6</v>
      </c>
      <c r="C298" s="13">
        <f>D298+E298+F298+G298+H298+I298</f>
        <v>4558.2</v>
      </c>
      <c r="D298" s="24">
        <f>D299</f>
        <v>4558.2</v>
      </c>
      <c r="E298" s="24">
        <f>E299</f>
        <v>0</v>
      </c>
      <c r="F298" s="13">
        <v>0</v>
      </c>
      <c r="G298" s="13">
        <v>0</v>
      </c>
      <c r="H298" s="13">
        <v>0</v>
      </c>
      <c r="I298" s="13">
        <v>0</v>
      </c>
      <c r="J298" s="29"/>
    </row>
    <row r="299" spans="1:10" s="35" customFormat="1" ht="32.25" thickBot="1">
      <c r="A299" s="57">
        <v>222</v>
      </c>
      <c r="B299" s="8" t="s">
        <v>55</v>
      </c>
      <c r="C299" s="13">
        <f>D299+E299+F299+G299+H299+I299</f>
        <v>4558.2</v>
      </c>
      <c r="D299" s="13">
        <v>4558.2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29"/>
    </row>
    <row r="300" spans="1:10" s="35" customFormat="1" ht="51" customHeight="1" thickBot="1">
      <c r="A300" s="57">
        <v>223</v>
      </c>
      <c r="B300" s="33" t="s">
        <v>67</v>
      </c>
      <c r="C300" s="16">
        <f aca="true" t="shared" si="75" ref="C300:I300">C301+C315</f>
        <v>0</v>
      </c>
      <c r="D300" s="16">
        <f t="shared" si="75"/>
        <v>0</v>
      </c>
      <c r="E300" s="16">
        <f t="shared" si="75"/>
        <v>0</v>
      </c>
      <c r="F300" s="16">
        <f t="shared" si="75"/>
        <v>0</v>
      </c>
      <c r="G300" s="16">
        <f t="shared" si="75"/>
        <v>0</v>
      </c>
      <c r="H300" s="16">
        <f t="shared" si="75"/>
        <v>0</v>
      </c>
      <c r="I300" s="16">
        <f t="shared" si="75"/>
        <v>0</v>
      </c>
      <c r="J300" s="32"/>
    </row>
    <row r="301" spans="1:10" s="35" customFormat="1" ht="16.5" thickBot="1">
      <c r="A301" s="57">
        <v>224</v>
      </c>
      <c r="B301" s="8" t="s">
        <v>5</v>
      </c>
      <c r="C301" s="13">
        <f>D301+E301+F301+G301+H301+I301</f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29"/>
    </row>
    <row r="302" spans="1:10" s="35" customFormat="1" ht="32.25" thickBot="1">
      <c r="A302" s="57">
        <v>225</v>
      </c>
      <c r="B302" s="8" t="s">
        <v>54</v>
      </c>
      <c r="C302" s="13">
        <f>D302+E302+F302+G302+H302+I302</f>
        <v>0</v>
      </c>
      <c r="D302" s="2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29"/>
    </row>
    <row r="303" spans="1:10" s="35" customFormat="1" ht="16.5" thickBot="1">
      <c r="A303" s="57">
        <v>226</v>
      </c>
      <c r="B303" s="8" t="s">
        <v>6</v>
      </c>
      <c r="C303" s="13">
        <f>D303+E303+F303+G303+H303+I303</f>
        <v>0</v>
      </c>
      <c r="D303" s="24">
        <f>D304</f>
        <v>0</v>
      </c>
      <c r="E303" s="24">
        <v>0</v>
      </c>
      <c r="F303" s="13">
        <v>0</v>
      </c>
      <c r="G303" s="13">
        <v>0</v>
      </c>
      <c r="H303" s="13">
        <v>0</v>
      </c>
      <c r="I303" s="13">
        <v>0</v>
      </c>
      <c r="J303" s="29"/>
    </row>
    <row r="304" spans="1:10" s="35" customFormat="1" ht="32.25" thickBot="1">
      <c r="A304" s="57">
        <v>227</v>
      </c>
      <c r="B304" s="8" t="s">
        <v>55</v>
      </c>
      <c r="C304" s="13">
        <f>D304+E304+F304+G304+H304+I304</f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29"/>
    </row>
    <row r="305" spans="1:10" ht="48.75" customHeight="1" thickBot="1">
      <c r="A305" s="57">
        <v>228</v>
      </c>
      <c r="B305" s="77" t="s">
        <v>83</v>
      </c>
      <c r="C305" s="16">
        <f aca="true" t="shared" si="76" ref="C305:I305">C306+C308</f>
        <v>971.7309052416001</v>
      </c>
      <c r="D305" s="16">
        <f t="shared" si="76"/>
        <v>146.5</v>
      </c>
      <c r="E305" s="16">
        <f t="shared" si="76"/>
        <v>152.36</v>
      </c>
      <c r="F305" s="16">
        <f t="shared" si="76"/>
        <v>158.45440000000002</v>
      </c>
      <c r="G305" s="16">
        <f t="shared" si="76"/>
        <v>164.79257600000003</v>
      </c>
      <c r="H305" s="16">
        <f t="shared" si="76"/>
        <v>171.38427904000002</v>
      </c>
      <c r="I305" s="16">
        <f t="shared" si="76"/>
        <v>178.23965020160003</v>
      </c>
      <c r="J305" s="139" t="s">
        <v>143</v>
      </c>
    </row>
    <row r="306" spans="1:10" ht="16.5" thickBot="1">
      <c r="A306" s="57">
        <v>229</v>
      </c>
      <c r="B306" s="8" t="s">
        <v>5</v>
      </c>
      <c r="C306" s="13">
        <f>D306+E306+F306+G306+H306+I306</f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40"/>
    </row>
    <row r="307" spans="1:10" ht="32.25" thickBot="1">
      <c r="A307" s="57">
        <v>230</v>
      </c>
      <c r="B307" s="76" t="s">
        <v>28</v>
      </c>
      <c r="C307" s="13">
        <f>D307+E307+F307+G307+H307+I307</f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29"/>
    </row>
    <row r="308" spans="1:10" ht="16.5" thickBot="1">
      <c r="A308" s="57">
        <v>231</v>
      </c>
      <c r="B308" s="8" t="s">
        <v>6</v>
      </c>
      <c r="C308" s="13">
        <f>D308+E308+F308+G308+H308+I308</f>
        <v>971.7309052416001</v>
      </c>
      <c r="D308" s="13">
        <v>146.5</v>
      </c>
      <c r="E308" s="13">
        <f>D308*1.04</f>
        <v>152.36</v>
      </c>
      <c r="F308" s="13">
        <f>E308*1.04</f>
        <v>158.45440000000002</v>
      </c>
      <c r="G308" s="13">
        <f>F308*1.04</f>
        <v>164.79257600000003</v>
      </c>
      <c r="H308" s="13">
        <f>G308*1.04</f>
        <v>171.38427904000002</v>
      </c>
      <c r="I308" s="13">
        <f>H308*1.04</f>
        <v>178.23965020160003</v>
      </c>
      <c r="J308" s="29"/>
    </row>
    <row r="309" spans="1:10" ht="32.25" thickBot="1">
      <c r="A309" s="39">
        <v>232</v>
      </c>
      <c r="B309" s="85" t="s">
        <v>28</v>
      </c>
      <c r="C309" s="13">
        <f>D309+E309+F309+G309+H309+I309</f>
        <v>0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1"/>
    </row>
    <row r="310" spans="1:10" ht="114.75" customHeight="1" thickBot="1">
      <c r="A310" s="68">
        <v>233</v>
      </c>
      <c r="B310" s="77" t="s">
        <v>92</v>
      </c>
      <c r="C310" s="16">
        <f aca="true" t="shared" si="77" ref="C310:I310">C311+C313</f>
        <v>0</v>
      </c>
      <c r="D310" s="16">
        <f t="shared" si="77"/>
        <v>0</v>
      </c>
      <c r="E310" s="16">
        <f t="shared" si="77"/>
        <v>0</v>
      </c>
      <c r="F310" s="16">
        <f t="shared" si="77"/>
        <v>0</v>
      </c>
      <c r="G310" s="16">
        <f t="shared" si="77"/>
        <v>0</v>
      </c>
      <c r="H310" s="16">
        <f t="shared" si="77"/>
        <v>0</v>
      </c>
      <c r="I310" s="16">
        <f t="shared" si="77"/>
        <v>0</v>
      </c>
      <c r="J310" s="149" t="s">
        <v>141</v>
      </c>
    </row>
    <row r="311" spans="1:10" ht="16.5" thickBot="1">
      <c r="A311" s="68">
        <v>234</v>
      </c>
      <c r="B311" s="8" t="s">
        <v>5</v>
      </c>
      <c r="C311" s="13">
        <f>D311+E311+F311+G311+H311+I311</f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40"/>
    </row>
    <row r="312" spans="1:10" ht="32.25" thickBot="1">
      <c r="A312" s="68">
        <v>235</v>
      </c>
      <c r="B312" s="76" t="s">
        <v>28</v>
      </c>
      <c r="C312" s="13">
        <f>D312+E312+F312+G312+H312+I312</f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29"/>
    </row>
    <row r="313" spans="1:10" ht="16.5" thickBot="1">
      <c r="A313" s="68">
        <v>236</v>
      </c>
      <c r="B313" s="8" t="s">
        <v>6</v>
      </c>
      <c r="C313" s="13">
        <f>D313+E313+F313+G313+H313+I313</f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29"/>
    </row>
    <row r="314" spans="1:10" ht="32.25" thickBot="1">
      <c r="A314" s="68">
        <v>237</v>
      </c>
      <c r="B314" s="86" t="s">
        <v>28</v>
      </c>
      <c r="C314" s="13">
        <f>D314+E314+F314+G314+H314+I314</f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50"/>
    </row>
    <row r="315" spans="1:10" ht="31.5" customHeight="1" thickBot="1">
      <c r="A315" s="57">
        <v>238</v>
      </c>
      <c r="B315" s="156" t="s">
        <v>110</v>
      </c>
      <c r="C315" s="157"/>
      <c r="D315" s="157"/>
      <c r="E315" s="157"/>
      <c r="F315" s="157"/>
      <c r="G315" s="157"/>
      <c r="H315" s="157"/>
      <c r="I315" s="157"/>
      <c r="J315" s="158"/>
    </row>
    <row r="316" spans="1:10" ht="16.5" thickBot="1">
      <c r="A316" s="57">
        <v>239</v>
      </c>
      <c r="B316" s="8" t="s">
        <v>9</v>
      </c>
      <c r="C316" s="16">
        <f aca="true" t="shared" si="78" ref="C316:I316">C317+C319</f>
        <v>3627.8585283379202</v>
      </c>
      <c r="D316" s="16">
        <f t="shared" si="78"/>
        <v>570.9</v>
      </c>
      <c r="E316" s="16">
        <f t="shared" si="78"/>
        <v>583.7320000000001</v>
      </c>
      <c r="F316" s="16">
        <f t="shared" si="78"/>
        <v>597.0772800000001</v>
      </c>
      <c r="G316" s="16">
        <f t="shared" si="78"/>
        <v>610.9563712</v>
      </c>
      <c r="H316" s="16">
        <f t="shared" si="78"/>
        <v>625.3906260480001</v>
      </c>
      <c r="I316" s="16">
        <f t="shared" si="78"/>
        <v>640.40225108992</v>
      </c>
      <c r="J316" s="10"/>
    </row>
    <row r="317" spans="1:10" ht="16.5" thickBot="1">
      <c r="A317" s="57">
        <v>240</v>
      </c>
      <c r="B317" s="8" t="s">
        <v>5</v>
      </c>
      <c r="C317" s="13">
        <f>C326+C281</f>
        <v>0</v>
      </c>
      <c r="D317" s="13">
        <f>D326+D281</f>
        <v>0</v>
      </c>
      <c r="E317" s="13">
        <f>E331+E326</f>
        <v>0</v>
      </c>
      <c r="F317" s="13">
        <f>F326+F331</f>
        <v>0</v>
      </c>
      <c r="G317" s="13">
        <f>G331</f>
        <v>0</v>
      </c>
      <c r="H317" s="13">
        <f>H326+H331</f>
        <v>0</v>
      </c>
      <c r="I317" s="13">
        <f>I326+I331</f>
        <v>0</v>
      </c>
      <c r="J317" s="10"/>
    </row>
    <row r="318" spans="1:10" ht="32.25" thickBot="1">
      <c r="A318" s="57">
        <v>241</v>
      </c>
      <c r="B318" s="76" t="s">
        <v>28</v>
      </c>
      <c r="C318" s="13">
        <f>C327+C282</f>
        <v>0</v>
      </c>
      <c r="D318" s="13">
        <f>D327+D282</f>
        <v>0</v>
      </c>
      <c r="E318" s="13">
        <f>E327+E282</f>
        <v>0</v>
      </c>
      <c r="F318" s="13">
        <f>F327+F282</f>
        <v>0</v>
      </c>
      <c r="G318" s="13">
        <v>56</v>
      </c>
      <c r="H318" s="13">
        <f>H327+H332</f>
        <v>0</v>
      </c>
      <c r="I318" s="13">
        <f>I327+I282</f>
        <v>0</v>
      </c>
      <c r="J318" s="10"/>
    </row>
    <row r="319" spans="1:10" ht="16.5" thickBot="1">
      <c r="A319" s="57">
        <v>242</v>
      </c>
      <c r="B319" s="8" t="s">
        <v>6</v>
      </c>
      <c r="C319" s="13">
        <f>C328+C333</f>
        <v>3627.8585283379202</v>
      </c>
      <c r="D319" s="13">
        <f aca="true" t="shared" si="79" ref="D319:I319">D328+D333+D336+0.1</f>
        <v>570.9</v>
      </c>
      <c r="E319" s="13">
        <f t="shared" si="79"/>
        <v>583.7320000000001</v>
      </c>
      <c r="F319" s="13">
        <f t="shared" si="79"/>
        <v>597.0772800000001</v>
      </c>
      <c r="G319" s="13">
        <f t="shared" si="79"/>
        <v>610.9563712</v>
      </c>
      <c r="H319" s="13">
        <f t="shared" si="79"/>
        <v>625.3906260480001</v>
      </c>
      <c r="I319" s="13">
        <f t="shared" si="79"/>
        <v>640.40225108992</v>
      </c>
      <c r="J319" s="10"/>
    </row>
    <row r="320" spans="1:10" ht="32.25" thickBot="1">
      <c r="A320" s="57">
        <v>243</v>
      </c>
      <c r="B320" s="76" t="s">
        <v>28</v>
      </c>
      <c r="C320" s="13">
        <f>C329+C284</f>
        <v>2127.8585283379202</v>
      </c>
      <c r="D320" s="13">
        <f aca="true" t="shared" si="80" ref="D320:I320">D329+D284+D337</f>
        <v>320.8</v>
      </c>
      <c r="E320" s="13">
        <f t="shared" si="80"/>
        <v>333.632</v>
      </c>
      <c r="F320" s="13">
        <f t="shared" si="80"/>
        <v>346.97728</v>
      </c>
      <c r="G320" s="13">
        <f t="shared" si="80"/>
        <v>360.8563712</v>
      </c>
      <c r="H320" s="13">
        <f t="shared" si="80"/>
        <v>375.29062604800004</v>
      </c>
      <c r="I320" s="13">
        <f t="shared" si="80"/>
        <v>390.30225108992005</v>
      </c>
      <c r="J320" s="10"/>
    </row>
    <row r="321" spans="1:10" ht="16.5" customHeight="1" hidden="1" thickBot="1">
      <c r="A321" s="57"/>
      <c r="B321" s="8" t="s">
        <v>7</v>
      </c>
      <c r="C321" s="13"/>
      <c r="D321" s="13"/>
      <c r="E321" s="13"/>
      <c r="F321" s="13"/>
      <c r="G321" s="13"/>
      <c r="H321" s="13"/>
      <c r="I321" s="13"/>
      <c r="J321" s="10"/>
    </row>
    <row r="322" spans="1:10" ht="16.5" customHeight="1" hidden="1" thickBot="1">
      <c r="A322" s="57"/>
      <c r="B322" s="8" t="s">
        <v>5</v>
      </c>
      <c r="C322" s="13"/>
      <c r="D322" s="13"/>
      <c r="E322" s="13"/>
      <c r="F322" s="13"/>
      <c r="G322" s="13"/>
      <c r="H322" s="13"/>
      <c r="I322" s="13"/>
      <c r="J322" s="10"/>
    </row>
    <row r="323" spans="1:10" ht="16.5" customHeight="1" hidden="1" thickBot="1">
      <c r="A323" s="57"/>
      <c r="B323" s="8" t="s">
        <v>6</v>
      </c>
      <c r="C323" s="13"/>
      <c r="D323" s="13"/>
      <c r="E323" s="13"/>
      <c r="F323" s="13"/>
      <c r="G323" s="13"/>
      <c r="H323" s="13"/>
      <c r="I323" s="13"/>
      <c r="J323" s="10"/>
    </row>
    <row r="324" spans="1:10" ht="48" customHeight="1" hidden="1" thickBot="1">
      <c r="A324" s="57"/>
      <c r="B324" s="8" t="s">
        <v>20</v>
      </c>
      <c r="C324" s="13"/>
      <c r="D324" s="13"/>
      <c r="E324" s="13"/>
      <c r="F324" s="13"/>
      <c r="G324" s="13"/>
      <c r="H324" s="13"/>
      <c r="I324" s="13"/>
      <c r="J324" s="10"/>
    </row>
    <row r="325" spans="1:10" ht="67.5" customHeight="1" thickBot="1">
      <c r="A325" s="57">
        <v>244</v>
      </c>
      <c r="B325" s="77" t="s">
        <v>47</v>
      </c>
      <c r="C325" s="16">
        <f aca="true" t="shared" si="81" ref="C325:I325">C326+C328</f>
        <v>2127.8585283379202</v>
      </c>
      <c r="D325" s="16">
        <f t="shared" si="81"/>
        <v>320.8</v>
      </c>
      <c r="E325" s="16">
        <f t="shared" si="81"/>
        <v>333.632</v>
      </c>
      <c r="F325" s="16">
        <f t="shared" si="81"/>
        <v>346.97728</v>
      </c>
      <c r="G325" s="16">
        <f t="shared" si="81"/>
        <v>360.8563712</v>
      </c>
      <c r="H325" s="16">
        <f t="shared" si="81"/>
        <v>375.29062604800004</v>
      </c>
      <c r="I325" s="16">
        <f t="shared" si="81"/>
        <v>390.30225108992005</v>
      </c>
      <c r="J325" s="105" t="s">
        <v>144</v>
      </c>
    </row>
    <row r="326" spans="1:10" ht="16.5" thickBot="1">
      <c r="A326" s="57">
        <v>245</v>
      </c>
      <c r="B326" s="8" t="s">
        <v>5</v>
      </c>
      <c r="C326" s="13">
        <f>D326+E326+F326+G326+H326+I326</f>
        <v>0</v>
      </c>
      <c r="D326" s="13"/>
      <c r="E326" s="13"/>
      <c r="F326" s="13"/>
      <c r="G326" s="13"/>
      <c r="H326" s="13"/>
      <c r="I326" s="13"/>
      <c r="J326" s="10"/>
    </row>
    <row r="327" spans="1:10" ht="33" customHeight="1" thickBot="1">
      <c r="A327" s="57">
        <v>246</v>
      </c>
      <c r="B327" s="8" t="s">
        <v>28</v>
      </c>
      <c r="C327" s="13">
        <f>D327+E327+F327+G327+H327+I327</f>
        <v>0</v>
      </c>
      <c r="D327" s="13"/>
      <c r="E327" s="13"/>
      <c r="F327" s="13"/>
      <c r="G327" s="13"/>
      <c r="H327" s="13"/>
      <c r="I327" s="13"/>
      <c r="J327" s="10"/>
    </row>
    <row r="328" spans="1:10" ht="16.5" thickBot="1">
      <c r="A328" s="57">
        <v>247</v>
      </c>
      <c r="B328" s="8" t="s">
        <v>6</v>
      </c>
      <c r="C328" s="13">
        <f>D328+E328+F328+G328+H328+I328</f>
        <v>2127.8585283379202</v>
      </c>
      <c r="D328" s="13">
        <f aca="true" t="shared" si="82" ref="D328:I328">D329</f>
        <v>320.8</v>
      </c>
      <c r="E328" s="13">
        <f t="shared" si="82"/>
        <v>333.632</v>
      </c>
      <c r="F328" s="13">
        <f t="shared" si="82"/>
        <v>346.97728</v>
      </c>
      <c r="G328" s="13">
        <f t="shared" si="82"/>
        <v>360.8563712</v>
      </c>
      <c r="H328" s="13">
        <f t="shared" si="82"/>
        <v>375.29062604800004</v>
      </c>
      <c r="I328" s="13">
        <f t="shared" si="82"/>
        <v>390.30225108992005</v>
      </c>
      <c r="J328" s="10"/>
    </row>
    <row r="329" spans="1:10" ht="35.25" customHeight="1" thickBot="1">
      <c r="A329" s="57">
        <v>248</v>
      </c>
      <c r="B329" s="8" t="s">
        <v>28</v>
      </c>
      <c r="C329" s="13">
        <f>D329+E329+F329+G329+H329+I329</f>
        <v>2127.8585283379202</v>
      </c>
      <c r="D329" s="13">
        <v>320.8</v>
      </c>
      <c r="E329" s="13">
        <f>D329*1.04</f>
        <v>333.632</v>
      </c>
      <c r="F329" s="13">
        <f>E329*1.04</f>
        <v>346.97728</v>
      </c>
      <c r="G329" s="13">
        <f>F329*1.04</f>
        <v>360.8563712</v>
      </c>
      <c r="H329" s="13">
        <f>G329*1.04</f>
        <v>375.29062604800004</v>
      </c>
      <c r="I329" s="13">
        <f>H329*1.04</f>
        <v>390.30225108992005</v>
      </c>
      <c r="J329" s="10"/>
    </row>
    <row r="330" spans="1:10" ht="69.75" customHeight="1" thickBot="1">
      <c r="A330" s="57">
        <v>249</v>
      </c>
      <c r="B330" s="77" t="s">
        <v>61</v>
      </c>
      <c r="C330" s="16">
        <f>C331+C333</f>
        <v>1500</v>
      </c>
      <c r="D330" s="16">
        <f aca="true" t="shared" si="83" ref="D330:I330">D331+D333</f>
        <v>250</v>
      </c>
      <c r="E330" s="16">
        <f t="shared" si="83"/>
        <v>250</v>
      </c>
      <c r="F330" s="16">
        <f t="shared" si="83"/>
        <v>250</v>
      </c>
      <c r="G330" s="16">
        <f t="shared" si="83"/>
        <v>250</v>
      </c>
      <c r="H330" s="16">
        <f t="shared" si="83"/>
        <v>250</v>
      </c>
      <c r="I330" s="16">
        <f t="shared" si="83"/>
        <v>250</v>
      </c>
      <c r="J330" s="34" t="s">
        <v>145</v>
      </c>
    </row>
    <row r="331" spans="1:10" ht="16.5" thickBot="1">
      <c r="A331" s="57">
        <v>250</v>
      </c>
      <c r="B331" s="8" t="s">
        <v>5</v>
      </c>
      <c r="C331" s="13">
        <f>D331+E331+F331+G331+H331+I331</f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0"/>
    </row>
    <row r="332" spans="1:10" ht="36.75" customHeight="1" thickBot="1">
      <c r="A332" s="57">
        <v>251</v>
      </c>
      <c r="B332" s="8" t="s">
        <v>28</v>
      </c>
      <c r="C332" s="13">
        <f>D332+E332+F332+G332+H332+I332</f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0"/>
    </row>
    <row r="333" spans="1:10" ht="16.5" thickBot="1">
      <c r="A333" s="57">
        <v>252</v>
      </c>
      <c r="B333" s="8" t="s">
        <v>6</v>
      </c>
      <c r="C333" s="13">
        <f>D333+E333+F333+G333+H333+I333</f>
        <v>1500</v>
      </c>
      <c r="D333" s="13">
        <f aca="true" t="shared" si="84" ref="D333:I333">D334</f>
        <v>250</v>
      </c>
      <c r="E333" s="13">
        <f t="shared" si="84"/>
        <v>250</v>
      </c>
      <c r="F333" s="13">
        <f t="shared" si="84"/>
        <v>250</v>
      </c>
      <c r="G333" s="13">
        <f t="shared" si="84"/>
        <v>250</v>
      </c>
      <c r="H333" s="13">
        <f t="shared" si="84"/>
        <v>250</v>
      </c>
      <c r="I333" s="13">
        <f t="shared" si="84"/>
        <v>250</v>
      </c>
      <c r="J333" s="10"/>
    </row>
    <row r="334" spans="1:10" ht="39" customHeight="1" thickBot="1">
      <c r="A334" s="57">
        <v>253</v>
      </c>
      <c r="B334" s="8" t="s">
        <v>28</v>
      </c>
      <c r="C334" s="13">
        <f>D334+E334+F334+G334+H334+I334</f>
        <v>1500</v>
      </c>
      <c r="D334" s="24">
        <v>250</v>
      </c>
      <c r="E334" s="24">
        <v>250</v>
      </c>
      <c r="F334" s="24">
        <v>250</v>
      </c>
      <c r="G334" s="24">
        <v>250</v>
      </c>
      <c r="H334" s="24">
        <v>250</v>
      </c>
      <c r="I334" s="24">
        <v>250</v>
      </c>
      <c r="J334" s="10"/>
    </row>
    <row r="335" spans="1:10" ht="79.5" thickBot="1">
      <c r="A335" s="57">
        <v>254</v>
      </c>
      <c r="B335" s="87" t="s">
        <v>79</v>
      </c>
      <c r="C335" s="51">
        <f>C336</f>
        <v>0</v>
      </c>
      <c r="D335" s="51">
        <f aca="true" t="shared" si="85" ref="D335:I335">D336</f>
        <v>0</v>
      </c>
      <c r="E335" s="51">
        <f t="shared" si="85"/>
        <v>0</v>
      </c>
      <c r="F335" s="51">
        <f t="shared" si="85"/>
        <v>0</v>
      </c>
      <c r="G335" s="51">
        <f t="shared" si="85"/>
        <v>0</v>
      </c>
      <c r="H335" s="51">
        <f t="shared" si="85"/>
        <v>0</v>
      </c>
      <c r="I335" s="51">
        <f t="shared" si="85"/>
        <v>0</v>
      </c>
      <c r="J335" s="52" t="s">
        <v>146</v>
      </c>
    </row>
    <row r="336" spans="1:10" ht="16.5" thickBot="1">
      <c r="A336" s="57">
        <v>255</v>
      </c>
      <c r="B336" s="8" t="s">
        <v>6</v>
      </c>
      <c r="C336" s="13">
        <f>SUM(D336:I336)</f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29"/>
    </row>
    <row r="337" spans="1:10" ht="36" customHeight="1" thickBot="1">
      <c r="A337" s="57">
        <v>256</v>
      </c>
      <c r="B337" s="76" t="s">
        <v>28</v>
      </c>
      <c r="C337" s="13">
        <f>SUM(D337:I337)</f>
        <v>0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50"/>
    </row>
    <row r="338" spans="1:10" ht="15.75" customHeight="1">
      <c r="A338" s="111">
        <v>257</v>
      </c>
      <c r="B338" s="153" t="s">
        <v>111</v>
      </c>
      <c r="C338" s="154"/>
      <c r="D338" s="154"/>
      <c r="E338" s="154"/>
      <c r="F338" s="154"/>
      <c r="G338" s="154"/>
      <c r="H338" s="154"/>
      <c r="I338" s="154"/>
      <c r="J338" s="155"/>
    </row>
    <row r="339" spans="1:10" ht="16.5" customHeight="1" thickBot="1">
      <c r="A339" s="112"/>
      <c r="B339" s="156" t="s">
        <v>101</v>
      </c>
      <c r="C339" s="157"/>
      <c r="D339" s="157"/>
      <c r="E339" s="157"/>
      <c r="F339" s="157"/>
      <c r="G339" s="157"/>
      <c r="H339" s="157"/>
      <c r="I339" s="157"/>
      <c r="J339" s="158"/>
    </row>
    <row r="340" spans="1:10" ht="16.5" thickBot="1">
      <c r="A340" s="57">
        <v>258</v>
      </c>
      <c r="B340" s="8" t="s">
        <v>9</v>
      </c>
      <c r="C340" s="18">
        <f>C341</f>
        <v>108764.52239754242</v>
      </c>
      <c r="D340" s="18">
        <f aca="true" t="shared" si="86" ref="D340:I340">D341</f>
        <v>16413.8</v>
      </c>
      <c r="E340" s="18">
        <f t="shared" si="86"/>
        <v>17070.352000000003</v>
      </c>
      <c r="F340" s="18">
        <f t="shared" si="86"/>
        <v>17753.166080000003</v>
      </c>
      <c r="G340" s="18">
        <f t="shared" si="86"/>
        <v>18463.2927232</v>
      </c>
      <c r="H340" s="18">
        <f t="shared" si="86"/>
        <v>19201.824432128</v>
      </c>
      <c r="I340" s="18">
        <f t="shared" si="86"/>
        <v>19862.0871622144</v>
      </c>
      <c r="J340" s="29"/>
    </row>
    <row r="341" spans="1:10" ht="16.5" thickBot="1">
      <c r="A341" s="57">
        <v>259</v>
      </c>
      <c r="B341" s="8" t="s">
        <v>11</v>
      </c>
      <c r="C341" s="18">
        <f>D341+E341+F341+G341+H341+I341</f>
        <v>108764.52239754242</v>
      </c>
      <c r="D341" s="19">
        <f aca="true" t="shared" si="87" ref="D341:I341">D345+D347+D349</f>
        <v>16413.8</v>
      </c>
      <c r="E341" s="19">
        <f t="shared" si="87"/>
        <v>17070.352000000003</v>
      </c>
      <c r="F341" s="19">
        <f t="shared" si="87"/>
        <v>17753.166080000003</v>
      </c>
      <c r="G341" s="19">
        <f t="shared" si="87"/>
        <v>18463.2927232</v>
      </c>
      <c r="H341" s="19">
        <f t="shared" si="87"/>
        <v>19201.824432128</v>
      </c>
      <c r="I341" s="19">
        <f t="shared" si="87"/>
        <v>19862.0871622144</v>
      </c>
      <c r="J341" s="29"/>
    </row>
    <row r="342" spans="1:10" ht="16.5" customHeight="1" hidden="1" thickBot="1">
      <c r="A342" s="57"/>
      <c r="B342" s="8" t="s">
        <v>7</v>
      </c>
      <c r="C342" s="19"/>
      <c r="D342" s="19"/>
      <c r="E342" s="19"/>
      <c r="F342" s="19"/>
      <c r="G342" s="19"/>
      <c r="H342" s="19"/>
      <c r="I342" s="19"/>
      <c r="J342" s="29"/>
    </row>
    <row r="343" spans="1:10" ht="16.5" customHeight="1" hidden="1" thickBot="1">
      <c r="A343" s="57"/>
      <c r="B343" s="8" t="s">
        <v>21</v>
      </c>
      <c r="C343" s="19"/>
      <c r="D343" s="19"/>
      <c r="E343" s="19"/>
      <c r="F343" s="19"/>
      <c r="G343" s="19"/>
      <c r="H343" s="19"/>
      <c r="I343" s="19"/>
      <c r="J343" s="29"/>
    </row>
    <row r="344" spans="1:10" ht="48" thickBot="1">
      <c r="A344" s="57">
        <v>260</v>
      </c>
      <c r="B344" s="77" t="s">
        <v>53</v>
      </c>
      <c r="C344" s="18">
        <f>C345</f>
        <v>106581.9662175744</v>
      </c>
      <c r="D344" s="18">
        <f aca="true" t="shared" si="88" ref="D344:I344">D345</f>
        <v>16068.5</v>
      </c>
      <c r="E344" s="18">
        <f t="shared" si="88"/>
        <v>16711.24</v>
      </c>
      <c r="F344" s="18">
        <f t="shared" si="88"/>
        <v>17379.6896</v>
      </c>
      <c r="G344" s="18">
        <f t="shared" si="88"/>
        <v>18074.877184</v>
      </c>
      <c r="H344" s="18">
        <f t="shared" si="88"/>
        <v>18797.87227136</v>
      </c>
      <c r="I344" s="18">
        <f t="shared" si="88"/>
        <v>19549.7871622144</v>
      </c>
      <c r="J344" s="32" t="s">
        <v>147</v>
      </c>
    </row>
    <row r="345" spans="1:10" ht="16.5" thickBot="1">
      <c r="A345" s="57">
        <v>261</v>
      </c>
      <c r="B345" s="8" t="s">
        <v>6</v>
      </c>
      <c r="C345" s="18">
        <f>D345+E345+F345+G345+H345+I345</f>
        <v>106581.9662175744</v>
      </c>
      <c r="D345" s="19">
        <v>16068.5</v>
      </c>
      <c r="E345" s="19">
        <f>D345*1.04</f>
        <v>16711.24</v>
      </c>
      <c r="F345" s="19">
        <f>E345*1.04</f>
        <v>17379.6896</v>
      </c>
      <c r="G345" s="19">
        <f>F345*1.04</f>
        <v>18074.877184</v>
      </c>
      <c r="H345" s="19">
        <f>G345*1.04</f>
        <v>18797.87227136</v>
      </c>
      <c r="I345" s="19">
        <f>H345*1.04</f>
        <v>19549.7871622144</v>
      </c>
      <c r="J345" s="29"/>
    </row>
    <row r="346" spans="1:10" ht="63.75" thickBot="1">
      <c r="A346" s="57">
        <v>262</v>
      </c>
      <c r="B346" s="77" t="s">
        <v>90</v>
      </c>
      <c r="C346" s="18">
        <f>C347</f>
        <v>2182.5561799680004</v>
      </c>
      <c r="D346" s="18">
        <f aca="true" t="shared" si="89" ref="D346:I346">D347</f>
        <v>345.3</v>
      </c>
      <c r="E346" s="18">
        <f t="shared" si="89"/>
        <v>359.112</v>
      </c>
      <c r="F346" s="18">
        <f t="shared" si="89"/>
        <v>373.47648000000004</v>
      </c>
      <c r="G346" s="18">
        <f t="shared" si="89"/>
        <v>388.41553920000007</v>
      </c>
      <c r="H346" s="18">
        <f t="shared" si="89"/>
        <v>403.9521607680001</v>
      </c>
      <c r="I346" s="18">
        <f t="shared" si="89"/>
        <v>312.3</v>
      </c>
      <c r="J346" s="32" t="s">
        <v>148</v>
      </c>
    </row>
    <row r="347" spans="1:10" ht="16.5" thickBot="1">
      <c r="A347" s="57">
        <v>263</v>
      </c>
      <c r="B347" s="8" t="s">
        <v>21</v>
      </c>
      <c r="C347" s="18">
        <f>D347+E347+F347+G347+H347+I347</f>
        <v>2182.5561799680004</v>
      </c>
      <c r="D347" s="19">
        <v>345.3</v>
      </c>
      <c r="E347" s="19">
        <f>D347*1.04</f>
        <v>359.112</v>
      </c>
      <c r="F347" s="19">
        <f>E347*1.04</f>
        <v>373.47648000000004</v>
      </c>
      <c r="G347" s="19">
        <f>F347*1.04</f>
        <v>388.41553920000007</v>
      </c>
      <c r="H347" s="19">
        <f>G347*1.04</f>
        <v>403.9521607680001</v>
      </c>
      <c r="I347" s="19">
        <v>312.3</v>
      </c>
      <c r="J347" s="29"/>
    </row>
    <row r="348" spans="1:10" ht="63.75" customHeight="1" hidden="1" thickBot="1">
      <c r="A348" s="57"/>
      <c r="B348" s="8" t="s">
        <v>36</v>
      </c>
      <c r="C348" s="18">
        <f>D348+E348+F348+G348+H348+I348</f>
        <v>0</v>
      </c>
      <c r="D348" s="18">
        <f aca="true" t="shared" si="90" ref="D348:I348">D349</f>
        <v>0</v>
      </c>
      <c r="E348" s="18">
        <f t="shared" si="90"/>
        <v>0</v>
      </c>
      <c r="F348" s="18">
        <f t="shared" si="90"/>
        <v>0</v>
      </c>
      <c r="G348" s="18">
        <f t="shared" si="90"/>
        <v>0</v>
      </c>
      <c r="H348" s="18">
        <f t="shared" si="90"/>
        <v>0</v>
      </c>
      <c r="I348" s="18">
        <f t="shared" si="90"/>
        <v>0</v>
      </c>
      <c r="J348" s="10"/>
    </row>
    <row r="349" spans="1:10" ht="16.5" customHeight="1" hidden="1" thickBot="1">
      <c r="A349" s="57"/>
      <c r="B349" s="46" t="s">
        <v>6</v>
      </c>
      <c r="C349" s="18">
        <f>D349+E349+F349+G349+H349+I349</f>
        <v>0</v>
      </c>
      <c r="D349" s="47"/>
      <c r="E349" s="47"/>
      <c r="F349" s="47"/>
      <c r="G349" s="47"/>
      <c r="H349" s="47"/>
      <c r="I349" s="47"/>
      <c r="J349" s="48"/>
    </row>
    <row r="350" spans="1:10" ht="38.25" customHeight="1" thickBot="1">
      <c r="A350" s="63">
        <v>264</v>
      </c>
      <c r="B350" s="8" t="s">
        <v>28</v>
      </c>
      <c r="C350" s="18">
        <f>D350+E350+F350+G350+H350+I350</f>
        <v>2182.5561799680004</v>
      </c>
      <c r="D350" s="13">
        <f aca="true" t="shared" si="91" ref="D350:I350">D347</f>
        <v>345.3</v>
      </c>
      <c r="E350" s="13">
        <f t="shared" si="91"/>
        <v>359.112</v>
      </c>
      <c r="F350" s="13">
        <f t="shared" si="91"/>
        <v>373.47648000000004</v>
      </c>
      <c r="G350" s="13">
        <f t="shared" si="91"/>
        <v>388.41553920000007</v>
      </c>
      <c r="H350" s="13">
        <f t="shared" si="91"/>
        <v>403.9521607680001</v>
      </c>
      <c r="I350" s="13">
        <f t="shared" si="91"/>
        <v>312.3</v>
      </c>
      <c r="J350" s="10"/>
    </row>
    <row r="351" spans="1:10" ht="66" customHeight="1" thickBot="1">
      <c r="A351" s="45">
        <v>265</v>
      </c>
      <c r="B351" s="89" t="s">
        <v>80</v>
      </c>
      <c r="C351" s="69">
        <f>C352</f>
        <v>0</v>
      </c>
      <c r="D351" s="69">
        <f aca="true" t="shared" si="92" ref="D351:I351">D352</f>
        <v>0</v>
      </c>
      <c r="E351" s="69">
        <f t="shared" si="92"/>
        <v>0</v>
      </c>
      <c r="F351" s="69">
        <f t="shared" si="92"/>
        <v>0</v>
      </c>
      <c r="G351" s="69">
        <f t="shared" si="92"/>
        <v>0</v>
      </c>
      <c r="H351" s="69">
        <f t="shared" si="92"/>
        <v>0</v>
      </c>
      <c r="I351" s="69">
        <f t="shared" si="92"/>
        <v>0</v>
      </c>
      <c r="J351" s="106" t="s">
        <v>149</v>
      </c>
    </row>
    <row r="352" spans="1:10" ht="16.5" thickBot="1">
      <c r="A352" s="57">
        <v>266</v>
      </c>
      <c r="B352" s="8" t="s">
        <v>21</v>
      </c>
      <c r="C352" s="18">
        <f>SUM(D352:I352)</f>
        <v>0</v>
      </c>
      <c r="D352" s="18">
        <f aca="true" t="shared" si="93" ref="D352:I352">SUM(E352:J352)</f>
        <v>0</v>
      </c>
      <c r="E352" s="18">
        <f t="shared" si="93"/>
        <v>0</v>
      </c>
      <c r="F352" s="18">
        <f t="shared" si="93"/>
        <v>0</v>
      </c>
      <c r="G352" s="18">
        <f t="shared" si="93"/>
        <v>0</v>
      </c>
      <c r="H352" s="18">
        <f t="shared" si="93"/>
        <v>0</v>
      </c>
      <c r="I352" s="18">
        <f t="shared" si="93"/>
        <v>0</v>
      </c>
      <c r="J352" s="29"/>
    </row>
    <row r="353" spans="1:10" ht="22.5" customHeight="1" thickBot="1">
      <c r="A353" s="39">
        <v>267</v>
      </c>
      <c r="B353" s="150" t="s">
        <v>100</v>
      </c>
      <c r="C353" s="151"/>
      <c r="D353" s="151"/>
      <c r="E353" s="151"/>
      <c r="F353" s="151"/>
      <c r="G353" s="151"/>
      <c r="H353" s="151"/>
      <c r="I353" s="151"/>
      <c r="J353" s="152"/>
    </row>
    <row r="354" spans="1:10" ht="16.5" thickBot="1">
      <c r="A354" s="57">
        <v>268</v>
      </c>
      <c r="B354" s="8" t="s">
        <v>9</v>
      </c>
      <c r="C354" s="18">
        <f>C355</f>
        <v>0</v>
      </c>
      <c r="D354" s="18">
        <f aca="true" t="shared" si="94" ref="D354:I354">D355</f>
        <v>0</v>
      </c>
      <c r="E354" s="18">
        <f t="shared" si="94"/>
        <v>0</v>
      </c>
      <c r="F354" s="18">
        <f t="shared" si="94"/>
        <v>0</v>
      </c>
      <c r="G354" s="18">
        <f t="shared" si="94"/>
        <v>0</v>
      </c>
      <c r="H354" s="18">
        <f t="shared" si="94"/>
        <v>0</v>
      </c>
      <c r="I354" s="18">
        <f t="shared" si="94"/>
        <v>0</v>
      </c>
      <c r="J354" s="29"/>
    </row>
    <row r="355" spans="1:10" ht="16.5" thickBot="1">
      <c r="A355" s="57">
        <v>269</v>
      </c>
      <c r="B355" s="8" t="s">
        <v>11</v>
      </c>
      <c r="C355" s="18">
        <f>D355+E355+F355+G355+H355+I355</f>
        <v>0</v>
      </c>
      <c r="D355" s="19">
        <f aca="true" t="shared" si="95" ref="D355:I355">D359+D389+D391</f>
        <v>0</v>
      </c>
      <c r="E355" s="19">
        <f t="shared" si="95"/>
        <v>0</v>
      </c>
      <c r="F355" s="19">
        <f t="shared" si="95"/>
        <v>0</v>
      </c>
      <c r="G355" s="19">
        <f t="shared" si="95"/>
        <v>0</v>
      </c>
      <c r="H355" s="19">
        <f t="shared" si="95"/>
        <v>0</v>
      </c>
      <c r="I355" s="19">
        <f t="shared" si="95"/>
        <v>0</v>
      </c>
      <c r="J355" s="29"/>
    </row>
    <row r="356" spans="1:10" ht="16.5" customHeight="1" hidden="1">
      <c r="A356" s="57"/>
      <c r="B356" s="8" t="s">
        <v>7</v>
      </c>
      <c r="C356" s="19"/>
      <c r="D356" s="19"/>
      <c r="E356" s="19"/>
      <c r="F356" s="19"/>
      <c r="G356" s="19"/>
      <c r="H356" s="19"/>
      <c r="I356" s="19"/>
      <c r="J356" s="29"/>
    </row>
    <row r="357" spans="1:10" ht="16.5" customHeight="1" hidden="1">
      <c r="A357" s="57"/>
      <c r="B357" s="8" t="s">
        <v>21</v>
      </c>
      <c r="C357" s="19"/>
      <c r="D357" s="19"/>
      <c r="E357" s="19"/>
      <c r="F357" s="19"/>
      <c r="G357" s="19"/>
      <c r="H357" s="19"/>
      <c r="I357" s="19"/>
      <c r="J357" s="29"/>
    </row>
    <row r="358" spans="1:10" ht="48" thickBot="1">
      <c r="A358" s="57">
        <v>270</v>
      </c>
      <c r="B358" s="77" t="s">
        <v>82</v>
      </c>
      <c r="C358" s="18">
        <f>C359</f>
        <v>0</v>
      </c>
      <c r="D358" s="18">
        <f aca="true" t="shared" si="96" ref="D358:I358">D359</f>
        <v>0</v>
      </c>
      <c r="E358" s="18">
        <f t="shared" si="96"/>
        <v>0</v>
      </c>
      <c r="F358" s="18">
        <f t="shared" si="96"/>
        <v>0</v>
      </c>
      <c r="G358" s="18">
        <f t="shared" si="96"/>
        <v>0</v>
      </c>
      <c r="H358" s="18">
        <f t="shared" si="96"/>
        <v>0</v>
      </c>
      <c r="I358" s="18">
        <f t="shared" si="96"/>
        <v>0</v>
      </c>
      <c r="J358" s="67" t="s">
        <v>150</v>
      </c>
    </row>
    <row r="359" spans="1:10" ht="16.5" thickBot="1">
      <c r="A359" s="57">
        <v>271</v>
      </c>
      <c r="B359" s="8" t="s">
        <v>6</v>
      </c>
      <c r="C359" s="18">
        <f>D359+E359+F359+G359+H359+I359</f>
        <v>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29"/>
    </row>
    <row r="360" spans="1:10" ht="38.25" customHeight="1" thickBot="1">
      <c r="A360" s="63">
        <v>272</v>
      </c>
      <c r="B360" s="8" t="s">
        <v>28</v>
      </c>
      <c r="C360" s="18">
        <f>D360+E360+F360+G360+H360+I360</f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0"/>
    </row>
    <row r="361" spans="1:10" ht="22.5" customHeight="1" thickBot="1">
      <c r="A361" s="39">
        <v>273</v>
      </c>
      <c r="B361" s="150" t="s">
        <v>99</v>
      </c>
      <c r="C361" s="151"/>
      <c r="D361" s="151"/>
      <c r="E361" s="151"/>
      <c r="F361" s="151"/>
      <c r="G361" s="151"/>
      <c r="H361" s="151"/>
      <c r="I361" s="151"/>
      <c r="J361" s="152"/>
    </row>
    <row r="362" spans="1:10" ht="16.5" thickBot="1">
      <c r="A362" s="57">
        <v>274</v>
      </c>
      <c r="B362" s="8" t="s">
        <v>9</v>
      </c>
      <c r="C362" s="18">
        <f>C363</f>
        <v>0</v>
      </c>
      <c r="D362" s="18">
        <f aca="true" t="shared" si="97" ref="D362:I362">D363</f>
        <v>0</v>
      </c>
      <c r="E362" s="18">
        <f t="shared" si="97"/>
        <v>0</v>
      </c>
      <c r="F362" s="18">
        <f t="shared" si="97"/>
        <v>0</v>
      </c>
      <c r="G362" s="18">
        <f t="shared" si="97"/>
        <v>0</v>
      </c>
      <c r="H362" s="18">
        <f t="shared" si="97"/>
        <v>0</v>
      </c>
      <c r="I362" s="18">
        <f t="shared" si="97"/>
        <v>0</v>
      </c>
      <c r="J362" s="29"/>
    </row>
    <row r="363" spans="1:10" ht="16.5" thickBot="1">
      <c r="A363" s="57">
        <v>275</v>
      </c>
      <c r="B363" s="8" t="s">
        <v>11</v>
      </c>
      <c r="C363" s="18">
        <f>D363+E363+F363+G363+H363+I363</f>
        <v>0</v>
      </c>
      <c r="D363" s="19">
        <f aca="true" t="shared" si="98" ref="D363:I363">D367+D396+D398</f>
        <v>0</v>
      </c>
      <c r="E363" s="19">
        <f t="shared" si="98"/>
        <v>0</v>
      </c>
      <c r="F363" s="19">
        <f t="shared" si="98"/>
        <v>0</v>
      </c>
      <c r="G363" s="19">
        <f t="shared" si="98"/>
        <v>0</v>
      </c>
      <c r="H363" s="19">
        <f t="shared" si="98"/>
        <v>0</v>
      </c>
      <c r="I363" s="19">
        <f t="shared" si="98"/>
        <v>0</v>
      </c>
      <c r="J363" s="29"/>
    </row>
    <row r="364" spans="1:10" ht="16.5" customHeight="1" hidden="1">
      <c r="A364" s="57"/>
      <c r="B364" s="8" t="s">
        <v>7</v>
      </c>
      <c r="C364" s="19"/>
      <c r="D364" s="19"/>
      <c r="E364" s="19"/>
      <c r="F364" s="19"/>
      <c r="G364" s="19"/>
      <c r="H364" s="19"/>
      <c r="I364" s="19"/>
      <c r="J364" s="29"/>
    </row>
    <row r="365" spans="1:10" ht="16.5" customHeight="1" hidden="1">
      <c r="A365" s="57"/>
      <c r="B365" s="8" t="s">
        <v>21</v>
      </c>
      <c r="C365" s="19"/>
      <c r="D365" s="19"/>
      <c r="E365" s="19"/>
      <c r="F365" s="19"/>
      <c r="G365" s="19"/>
      <c r="H365" s="19"/>
      <c r="I365" s="19"/>
      <c r="J365" s="29"/>
    </row>
    <row r="366" spans="1:10" ht="63.75" thickBot="1">
      <c r="A366" s="57">
        <v>276</v>
      </c>
      <c r="B366" s="77" t="s">
        <v>77</v>
      </c>
      <c r="C366" s="18">
        <f>C367</f>
        <v>0</v>
      </c>
      <c r="D366" s="18">
        <f aca="true" t="shared" si="99" ref="D366:I366">D367</f>
        <v>0</v>
      </c>
      <c r="E366" s="18">
        <f t="shared" si="99"/>
        <v>0</v>
      </c>
      <c r="F366" s="18">
        <f t="shared" si="99"/>
        <v>0</v>
      </c>
      <c r="G366" s="18">
        <f t="shared" si="99"/>
        <v>0</v>
      </c>
      <c r="H366" s="18">
        <f t="shared" si="99"/>
        <v>0</v>
      </c>
      <c r="I366" s="18">
        <f t="shared" si="99"/>
        <v>0</v>
      </c>
      <c r="J366" s="67" t="s">
        <v>151</v>
      </c>
    </row>
    <row r="367" spans="1:10" ht="16.5" thickBot="1">
      <c r="A367" s="57">
        <v>277</v>
      </c>
      <c r="B367" s="8" t="s">
        <v>6</v>
      </c>
      <c r="C367" s="18">
        <f>D367+E367+F367+G367+H367+I367</f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29"/>
    </row>
    <row r="368" spans="1:10" ht="38.25" customHeight="1" thickBot="1">
      <c r="A368" s="57">
        <v>278</v>
      </c>
      <c r="B368" s="8" t="s">
        <v>28</v>
      </c>
      <c r="C368" s="18">
        <f>D368+E368+F368+G368+H368+I368</f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0"/>
    </row>
    <row r="369" spans="1:10" ht="47.25" customHeight="1" thickBot="1">
      <c r="A369" s="39">
        <v>279</v>
      </c>
      <c r="B369" s="150" t="s">
        <v>112</v>
      </c>
      <c r="C369" s="151"/>
      <c r="D369" s="151"/>
      <c r="E369" s="151"/>
      <c r="F369" s="151"/>
      <c r="G369" s="151"/>
      <c r="H369" s="151"/>
      <c r="I369" s="151"/>
      <c r="J369" s="152"/>
    </row>
    <row r="370" spans="1:10" ht="16.5" thickBot="1">
      <c r="A370" s="65">
        <v>280</v>
      </c>
      <c r="B370" s="8" t="s">
        <v>9</v>
      </c>
      <c r="C370" s="18">
        <f>C371</f>
        <v>1300</v>
      </c>
      <c r="D370" s="18">
        <f aca="true" t="shared" si="100" ref="D370:I370">D371</f>
        <v>1300</v>
      </c>
      <c r="E370" s="18">
        <f t="shared" si="100"/>
        <v>0</v>
      </c>
      <c r="F370" s="18">
        <f t="shared" si="100"/>
        <v>0</v>
      </c>
      <c r="G370" s="18">
        <f t="shared" si="100"/>
        <v>0</v>
      </c>
      <c r="H370" s="18">
        <f t="shared" si="100"/>
        <v>0</v>
      </c>
      <c r="I370" s="18">
        <f t="shared" si="100"/>
        <v>0</v>
      </c>
      <c r="J370" s="29"/>
    </row>
    <row r="371" spans="1:10" ht="16.5" thickBot="1">
      <c r="A371" s="65">
        <v>281</v>
      </c>
      <c r="B371" s="8" t="s">
        <v>11</v>
      </c>
      <c r="C371" s="18">
        <f>D371+E371+F371+G371+H371+I371</f>
        <v>1300</v>
      </c>
      <c r="D371" s="19">
        <f aca="true" t="shared" si="101" ref="D371:I371">D375+D404+D406</f>
        <v>1300</v>
      </c>
      <c r="E371" s="19">
        <f t="shared" si="101"/>
        <v>0</v>
      </c>
      <c r="F371" s="19">
        <f t="shared" si="101"/>
        <v>0</v>
      </c>
      <c r="G371" s="19">
        <f t="shared" si="101"/>
        <v>0</v>
      </c>
      <c r="H371" s="19">
        <f t="shared" si="101"/>
        <v>0</v>
      </c>
      <c r="I371" s="19">
        <f t="shared" si="101"/>
        <v>0</v>
      </c>
      <c r="J371" s="29"/>
    </row>
    <row r="372" spans="1:10" ht="16.5" customHeight="1" hidden="1">
      <c r="A372" s="65"/>
      <c r="B372" s="8" t="s">
        <v>7</v>
      </c>
      <c r="C372" s="19"/>
      <c r="D372" s="19"/>
      <c r="E372" s="19"/>
      <c r="F372" s="19"/>
      <c r="G372" s="19"/>
      <c r="H372" s="19"/>
      <c r="I372" s="19"/>
      <c r="J372" s="29"/>
    </row>
    <row r="373" spans="1:10" ht="16.5" customHeight="1" hidden="1">
      <c r="A373" s="65"/>
      <c r="B373" s="8" t="s">
        <v>21</v>
      </c>
      <c r="C373" s="19"/>
      <c r="D373" s="19"/>
      <c r="E373" s="19"/>
      <c r="F373" s="19"/>
      <c r="G373" s="19"/>
      <c r="H373" s="19"/>
      <c r="I373" s="19"/>
      <c r="J373" s="29"/>
    </row>
    <row r="374" spans="1:10" ht="162.75" customHeight="1" thickBot="1">
      <c r="A374" s="65">
        <v>282</v>
      </c>
      <c r="B374" s="77" t="s">
        <v>86</v>
      </c>
      <c r="C374" s="18">
        <f>C375</f>
        <v>1300</v>
      </c>
      <c r="D374" s="18">
        <f aca="true" t="shared" si="102" ref="D374:I374">D375</f>
        <v>1300</v>
      </c>
      <c r="E374" s="18">
        <f t="shared" si="102"/>
        <v>0</v>
      </c>
      <c r="F374" s="18">
        <f t="shared" si="102"/>
        <v>0</v>
      </c>
      <c r="G374" s="18">
        <f t="shared" si="102"/>
        <v>0</v>
      </c>
      <c r="H374" s="18">
        <f t="shared" si="102"/>
        <v>0</v>
      </c>
      <c r="I374" s="18">
        <f t="shared" si="102"/>
        <v>0</v>
      </c>
      <c r="J374" s="67" t="s">
        <v>152</v>
      </c>
    </row>
    <row r="375" spans="1:10" ht="16.5" thickBot="1">
      <c r="A375" s="65">
        <v>283</v>
      </c>
      <c r="B375" s="8" t="s">
        <v>6</v>
      </c>
      <c r="C375" s="18">
        <f>D375+E375+F375+G375+H375+I375</f>
        <v>1300</v>
      </c>
      <c r="D375" s="37">
        <f>D376</f>
        <v>1300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29"/>
    </row>
    <row r="376" spans="1:10" ht="38.25" customHeight="1" thickBot="1">
      <c r="A376" s="65">
        <v>284</v>
      </c>
      <c r="B376" s="8" t="s">
        <v>28</v>
      </c>
      <c r="C376" s="18">
        <f>D376+E376+F376+G376+H376+I376</f>
        <v>1300</v>
      </c>
      <c r="D376" s="13">
        <v>1300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0"/>
    </row>
    <row r="377" spans="1:10" ht="47.25" customHeight="1" hidden="1" thickBot="1">
      <c r="A377" s="39">
        <v>258</v>
      </c>
      <c r="B377" s="150" t="s">
        <v>87</v>
      </c>
      <c r="C377" s="151"/>
      <c r="D377" s="151"/>
      <c r="E377" s="151"/>
      <c r="F377" s="151"/>
      <c r="G377" s="151"/>
      <c r="H377" s="151"/>
      <c r="I377" s="151"/>
      <c r="J377" s="152"/>
    </row>
    <row r="378" spans="1:10" ht="16.5" customHeight="1" hidden="1" thickBot="1">
      <c r="A378" s="66">
        <v>259</v>
      </c>
      <c r="B378" s="8" t="s">
        <v>9</v>
      </c>
      <c r="C378" s="18" t="e">
        <f>C379</f>
        <v>#REF!</v>
      </c>
      <c r="D378" s="18">
        <f aca="true" t="shared" si="103" ref="D378:I378">D379</f>
        <v>0</v>
      </c>
      <c r="E378" s="18">
        <f t="shared" si="103"/>
        <v>0</v>
      </c>
      <c r="F378" s="18">
        <f t="shared" si="103"/>
        <v>0</v>
      </c>
      <c r="G378" s="18">
        <f t="shared" si="103"/>
        <v>0</v>
      </c>
      <c r="H378" s="18">
        <f t="shared" si="103"/>
        <v>0</v>
      </c>
      <c r="I378" s="18">
        <f t="shared" si="103"/>
        <v>0</v>
      </c>
      <c r="J378" s="29"/>
    </row>
    <row r="379" spans="1:10" ht="16.5" customHeight="1" hidden="1" thickBot="1">
      <c r="A379" s="66">
        <v>260</v>
      </c>
      <c r="B379" s="8" t="s">
        <v>11</v>
      </c>
      <c r="C379" s="18" t="e">
        <f>D379+E379+F379+G379+H379+I379+#REF!</f>
        <v>#REF!</v>
      </c>
      <c r="D379" s="19">
        <f aca="true" t="shared" si="104" ref="D379:I379">D383+D412+D414</f>
        <v>0</v>
      </c>
      <c r="E379" s="19">
        <f t="shared" si="104"/>
        <v>0</v>
      </c>
      <c r="F379" s="19">
        <f t="shared" si="104"/>
        <v>0</v>
      </c>
      <c r="G379" s="19">
        <f t="shared" si="104"/>
        <v>0</v>
      </c>
      <c r="H379" s="19">
        <f t="shared" si="104"/>
        <v>0</v>
      </c>
      <c r="I379" s="19">
        <f t="shared" si="104"/>
        <v>0</v>
      </c>
      <c r="J379" s="29"/>
    </row>
    <row r="380" spans="1:10" ht="16.5" customHeight="1" hidden="1">
      <c r="A380" s="66"/>
      <c r="B380" s="8" t="s">
        <v>7</v>
      </c>
      <c r="C380" s="19"/>
      <c r="D380" s="19"/>
      <c r="E380" s="19"/>
      <c r="F380" s="19"/>
      <c r="G380" s="19"/>
      <c r="H380" s="19"/>
      <c r="I380" s="19"/>
      <c r="J380" s="29"/>
    </row>
    <row r="381" spans="1:10" ht="16.5" customHeight="1" hidden="1">
      <c r="A381" s="66"/>
      <c r="B381" s="8" t="s">
        <v>21</v>
      </c>
      <c r="C381" s="19"/>
      <c r="D381" s="19"/>
      <c r="E381" s="19"/>
      <c r="F381" s="19"/>
      <c r="G381" s="19"/>
      <c r="H381" s="19"/>
      <c r="I381" s="19"/>
      <c r="J381" s="29"/>
    </row>
    <row r="382" spans="1:10" ht="63.75" customHeight="1" hidden="1" thickBot="1">
      <c r="A382" s="66">
        <v>261</v>
      </c>
      <c r="B382" s="28" t="s">
        <v>88</v>
      </c>
      <c r="C382" s="18" t="e">
        <f>C383</f>
        <v>#REF!</v>
      </c>
      <c r="D382" s="18">
        <f aca="true" t="shared" si="105" ref="D382:I382">D383</f>
        <v>0</v>
      </c>
      <c r="E382" s="18">
        <f t="shared" si="105"/>
        <v>0</v>
      </c>
      <c r="F382" s="18">
        <f t="shared" si="105"/>
        <v>0</v>
      </c>
      <c r="G382" s="18">
        <f t="shared" si="105"/>
        <v>0</v>
      </c>
      <c r="H382" s="18">
        <f t="shared" si="105"/>
        <v>0</v>
      </c>
      <c r="I382" s="18">
        <f t="shared" si="105"/>
        <v>0</v>
      </c>
      <c r="J382" s="67"/>
    </row>
    <row r="383" spans="1:10" ht="16.5" customHeight="1" hidden="1" thickBot="1">
      <c r="A383" s="66">
        <v>262</v>
      </c>
      <c r="B383" s="8" t="s">
        <v>6</v>
      </c>
      <c r="C383" s="18" t="e">
        <f>D383+E383+F383+G383+H383+I383+#REF!</f>
        <v>#REF!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29"/>
    </row>
    <row r="384" spans="1:10" ht="38.25" customHeight="1" hidden="1" thickBot="1">
      <c r="A384" s="66">
        <v>263</v>
      </c>
      <c r="B384" s="8" t="s">
        <v>28</v>
      </c>
      <c r="C384" s="13" t="e">
        <f>D384+E384+F384+G384+H384+I384+#REF!</f>
        <v>#REF!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0"/>
    </row>
    <row r="385" spans="1:10" ht="95.25" customHeight="1" hidden="1" thickBot="1">
      <c r="A385" s="66">
        <v>261</v>
      </c>
      <c r="B385" s="28" t="s">
        <v>89</v>
      </c>
      <c r="C385" s="18" t="e">
        <f>C386</f>
        <v>#REF!</v>
      </c>
      <c r="D385" s="18">
        <f aca="true" t="shared" si="106" ref="D385:I385">D386</f>
        <v>0</v>
      </c>
      <c r="E385" s="18">
        <f t="shared" si="106"/>
        <v>0</v>
      </c>
      <c r="F385" s="18">
        <f t="shared" si="106"/>
        <v>0</v>
      </c>
      <c r="G385" s="18">
        <f t="shared" si="106"/>
        <v>0</v>
      </c>
      <c r="H385" s="18">
        <f t="shared" si="106"/>
        <v>0</v>
      </c>
      <c r="I385" s="18">
        <f t="shared" si="106"/>
        <v>0</v>
      </c>
      <c r="J385" s="67"/>
    </row>
    <row r="386" spans="1:10" ht="16.5" customHeight="1" hidden="1" thickBot="1">
      <c r="A386" s="66">
        <v>262</v>
      </c>
      <c r="B386" s="8" t="s">
        <v>6</v>
      </c>
      <c r="C386" s="18" t="e">
        <f>D386+E386+F386+G386+H386+I386+#REF!</f>
        <v>#REF!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29"/>
    </row>
    <row r="387" spans="1:10" ht="38.25" customHeight="1" hidden="1" thickBot="1">
      <c r="A387" s="66">
        <v>263</v>
      </c>
      <c r="B387" s="8" t="s">
        <v>28</v>
      </c>
      <c r="C387" s="13" t="e">
        <f>D387+E387+F387+G387+H387+I387+#REF!</f>
        <v>#REF!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0"/>
    </row>
    <row r="388" ht="15.75" hidden="1">
      <c r="A388" s="4"/>
    </row>
  </sheetData>
  <sheetProtection/>
  <mergeCells count="210">
    <mergeCell ref="I3:J3"/>
    <mergeCell ref="B8:J8"/>
    <mergeCell ref="H194:H195"/>
    <mergeCell ref="I194:I195"/>
    <mergeCell ref="J194:J195"/>
    <mergeCell ref="A194:A195"/>
    <mergeCell ref="C194:C195"/>
    <mergeCell ref="D194:D195"/>
    <mergeCell ref="E194:E195"/>
    <mergeCell ref="F194:F195"/>
    <mergeCell ref="G194:G195"/>
    <mergeCell ref="B377:J377"/>
    <mergeCell ref="B353:J353"/>
    <mergeCell ref="A338:A339"/>
    <mergeCell ref="B338:J338"/>
    <mergeCell ref="B339:J339"/>
    <mergeCell ref="B315:J315"/>
    <mergeCell ref="B361:J361"/>
    <mergeCell ref="B369:J369"/>
    <mergeCell ref="J305:J306"/>
    <mergeCell ref="J310:J311"/>
    <mergeCell ref="J276:J277"/>
    <mergeCell ref="J280:J281"/>
    <mergeCell ref="A276:A277"/>
    <mergeCell ref="C276:C277"/>
    <mergeCell ref="D276:D277"/>
    <mergeCell ref="E276:E277"/>
    <mergeCell ref="F276:F277"/>
    <mergeCell ref="G276:G277"/>
    <mergeCell ref="H276:H277"/>
    <mergeCell ref="I276:I277"/>
    <mergeCell ref="H265:H266"/>
    <mergeCell ref="I265:I266"/>
    <mergeCell ref="J265:J266"/>
    <mergeCell ref="A265:A266"/>
    <mergeCell ref="C265:C266"/>
    <mergeCell ref="D265:D266"/>
    <mergeCell ref="E265:E266"/>
    <mergeCell ref="F265:F266"/>
    <mergeCell ref="G265:G266"/>
    <mergeCell ref="B256:J256"/>
    <mergeCell ref="H246:H247"/>
    <mergeCell ref="I246:I247"/>
    <mergeCell ref="H238:H239"/>
    <mergeCell ref="I238:I239"/>
    <mergeCell ref="J238:J239"/>
    <mergeCell ref="J246:J247"/>
    <mergeCell ref="J250:J251"/>
    <mergeCell ref="G250:G251"/>
    <mergeCell ref="A238:A239"/>
    <mergeCell ref="C238:C239"/>
    <mergeCell ref="D238:D239"/>
    <mergeCell ref="E238:E239"/>
    <mergeCell ref="F238:F239"/>
    <mergeCell ref="G238:G239"/>
    <mergeCell ref="J227:J228"/>
    <mergeCell ref="A230:A231"/>
    <mergeCell ref="A227:A228"/>
    <mergeCell ref="C227:C228"/>
    <mergeCell ref="D227:D228"/>
    <mergeCell ref="E227:E228"/>
    <mergeCell ref="F227:F228"/>
    <mergeCell ref="G227:G228"/>
    <mergeCell ref="H227:H228"/>
    <mergeCell ref="I227:I228"/>
    <mergeCell ref="J220:J221"/>
    <mergeCell ref="A220:A221"/>
    <mergeCell ref="C220:C221"/>
    <mergeCell ref="D220:D221"/>
    <mergeCell ref="E220:E221"/>
    <mergeCell ref="F220:F221"/>
    <mergeCell ref="G220:G221"/>
    <mergeCell ref="H220:H221"/>
    <mergeCell ref="I220:I221"/>
    <mergeCell ref="B206:J206"/>
    <mergeCell ref="H178:H179"/>
    <mergeCell ref="I178:I179"/>
    <mergeCell ref="J178:J179"/>
    <mergeCell ref="A178:A179"/>
    <mergeCell ref="C178:C179"/>
    <mergeCell ref="D178:D179"/>
    <mergeCell ref="E178:E179"/>
    <mergeCell ref="F178:F179"/>
    <mergeCell ref="G178:G179"/>
    <mergeCell ref="G155:G156"/>
    <mergeCell ref="H155:H156"/>
    <mergeCell ref="I155:I156"/>
    <mergeCell ref="J155:J156"/>
    <mergeCell ref="A155:A156"/>
    <mergeCell ref="C155:C156"/>
    <mergeCell ref="D155:D156"/>
    <mergeCell ref="E155:E156"/>
    <mergeCell ref="F155:F156"/>
    <mergeCell ref="A144:A145"/>
    <mergeCell ref="C144:C145"/>
    <mergeCell ref="D144:D145"/>
    <mergeCell ref="E144:E145"/>
    <mergeCell ref="F144:F145"/>
    <mergeCell ref="G144:G145"/>
    <mergeCell ref="H144:H145"/>
    <mergeCell ref="I144:I145"/>
    <mergeCell ref="J138:J139"/>
    <mergeCell ref="A138:A139"/>
    <mergeCell ref="C138:C139"/>
    <mergeCell ref="D138:D139"/>
    <mergeCell ref="E138:E139"/>
    <mergeCell ref="F138:F139"/>
    <mergeCell ref="G138:G139"/>
    <mergeCell ref="H138:H139"/>
    <mergeCell ref="I138:I139"/>
    <mergeCell ref="J132:J133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I126:I127"/>
    <mergeCell ref="J126:J127"/>
    <mergeCell ref="A126:A127"/>
    <mergeCell ref="C126:C127"/>
    <mergeCell ref="D126:D127"/>
    <mergeCell ref="E126:E127"/>
    <mergeCell ref="F126:F127"/>
    <mergeCell ref="G126:G127"/>
    <mergeCell ref="H126:H127"/>
    <mergeCell ref="A122:A123"/>
    <mergeCell ref="C122:C123"/>
    <mergeCell ref="D122:D123"/>
    <mergeCell ref="E122:E123"/>
    <mergeCell ref="F122:F123"/>
    <mergeCell ref="G122:G123"/>
    <mergeCell ref="H122:H123"/>
    <mergeCell ref="G69:G70"/>
    <mergeCell ref="H69:H70"/>
    <mergeCell ref="I69:I70"/>
    <mergeCell ref="J69:J70"/>
    <mergeCell ref="A69:A70"/>
    <mergeCell ref="C69:C70"/>
    <mergeCell ref="D69:D70"/>
    <mergeCell ref="E69:E70"/>
    <mergeCell ref="F69:F70"/>
    <mergeCell ref="J58:J59"/>
    <mergeCell ref="A58:A59"/>
    <mergeCell ref="C58:C59"/>
    <mergeCell ref="D58:D59"/>
    <mergeCell ref="E58:E59"/>
    <mergeCell ref="F58:F59"/>
    <mergeCell ref="G58:G59"/>
    <mergeCell ref="H58:H59"/>
    <mergeCell ref="I58:I59"/>
    <mergeCell ref="I52:I53"/>
    <mergeCell ref="J52:J53"/>
    <mergeCell ref="A52:A53"/>
    <mergeCell ref="C52:C53"/>
    <mergeCell ref="D52:D53"/>
    <mergeCell ref="E52:E53"/>
    <mergeCell ref="F52:F53"/>
    <mergeCell ref="G52:G53"/>
    <mergeCell ref="H52:H53"/>
    <mergeCell ref="I48:I49"/>
    <mergeCell ref="J48:J49"/>
    <mergeCell ref="B27:J27"/>
    <mergeCell ref="B10:B14"/>
    <mergeCell ref="C48:C49"/>
    <mergeCell ref="D48:D49"/>
    <mergeCell ref="E48:E49"/>
    <mergeCell ref="F48:F49"/>
    <mergeCell ref="G48:G49"/>
    <mergeCell ref="H48:H49"/>
    <mergeCell ref="A246:A247"/>
    <mergeCell ref="C10:I13"/>
    <mergeCell ref="C246:C247"/>
    <mergeCell ref="D246:D247"/>
    <mergeCell ref="E246:E247"/>
    <mergeCell ref="F246:F247"/>
    <mergeCell ref="G246:G247"/>
    <mergeCell ref="B77:J77"/>
    <mergeCell ref="I122:I123"/>
    <mergeCell ref="J122:J123"/>
    <mergeCell ref="I200:I201"/>
    <mergeCell ref="J200:J201"/>
    <mergeCell ref="A200:A201"/>
    <mergeCell ref="C200:C201"/>
    <mergeCell ref="D200:D201"/>
    <mergeCell ref="E200:E201"/>
    <mergeCell ref="F200:F201"/>
    <mergeCell ref="G200:G201"/>
    <mergeCell ref="I4:J4"/>
    <mergeCell ref="I5:J5"/>
    <mergeCell ref="A253:A254"/>
    <mergeCell ref="A250:A251"/>
    <mergeCell ref="C250:C251"/>
    <mergeCell ref="D250:D251"/>
    <mergeCell ref="E250:E251"/>
    <mergeCell ref="F250:F251"/>
    <mergeCell ref="J10:J12"/>
    <mergeCell ref="H200:H201"/>
    <mergeCell ref="I6:J6"/>
    <mergeCell ref="I7:J7"/>
    <mergeCell ref="I2:J2"/>
    <mergeCell ref="H250:H251"/>
    <mergeCell ref="I250:I251"/>
    <mergeCell ref="K2:M2"/>
    <mergeCell ref="K4:L4"/>
    <mergeCell ref="K5:L5"/>
    <mergeCell ref="K6:L6"/>
    <mergeCell ref="K7:L7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7" r:id="rId1"/>
  <rowBreaks count="17" manualBreakCount="17">
    <brk id="26" max="34" man="1"/>
    <brk id="51" max="34" man="1"/>
    <brk id="76" max="34" man="1"/>
    <brk id="103" max="34" man="1"/>
    <brk id="121" max="9" man="1"/>
    <brk id="143" max="9" man="1"/>
    <brk id="170" max="9" man="1"/>
    <brk id="188" max="9" man="1"/>
    <brk id="205" max="9" man="1"/>
    <brk id="232" max="34" man="1"/>
    <brk id="255" max="34" man="1"/>
    <brk id="284" max="9" man="1"/>
    <brk id="304" max="9" man="1"/>
    <brk id="314" max="34" man="1"/>
    <brk id="337" max="34" man="1"/>
    <brk id="360" max="34" man="1"/>
    <brk id="37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2019-10-11T09:51:52Z</dcterms:modified>
  <cp:category/>
  <cp:version/>
  <cp:contentType/>
  <cp:contentStatus/>
</cp:coreProperties>
</file>